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ic\sspp\GServicios\007 Tecnicos Escala Especial\Antonio M\CONTRATOS (PLIEGOS Y PLICAS)\ASCENSORES 2016\DOCUMENTOS FIRMADOS\"/>
    </mc:Choice>
  </mc:AlternateContent>
  <workbookProtection workbookAlgorithmName="SHA-512" workbookHashValue="rvmbpYBsQEG2QRrVwYuNu5zwjLnACKOus95XxoEZGMcy2wGxcUni2QJLBiP5lDrjIGU9p4rWA64HIKikA6LBkg==" workbookSaltValue="6yJC0TZLe3fR1lMM9h69cg==" workbookSpinCount="100000" lockStructure="1"/>
  <bookViews>
    <workbookView xWindow="0" yWindow="0" windowWidth="24000" windowHeight="9135" tabRatio="834"/>
  </bookViews>
  <sheets>
    <sheet name="ANEXO 1.A PROP ECONÓMICA" sheetId="13" r:id="rId1"/>
    <sheet name="ANEXO 1.B ASCENSORES" sheetId="7" r:id="rId2"/>
    <sheet name="ANEXO 1.C ESCALERAS" sheetId="8" r:id="rId3"/>
  </sheets>
  <definedNames>
    <definedName name="_xlnm.Print_Area" localSheetId="0">'ANEXO 1.A PROP ECONÓMICA'!$B$2:$K$28</definedName>
    <definedName name="_xlnm.Print_Area" localSheetId="1">'ANEXO 1.B ASCENSORES'!$B$2:$L$111</definedName>
    <definedName name="_xlnm.Print_Area" localSheetId="2">'ANEXO 1.C ESCALERAS'!$B$2:$I$35</definedName>
  </definedNames>
  <calcPr calcId="152511"/>
</workbook>
</file>

<file path=xl/calcChain.xml><?xml version="1.0" encoding="utf-8"?>
<calcChain xmlns="http://schemas.openxmlformats.org/spreadsheetml/2006/main">
  <c r="J7" i="13" l="1"/>
  <c r="J5" i="13"/>
  <c r="K15" i="7"/>
  <c r="J15" i="7" s="1"/>
  <c r="H22" i="8"/>
  <c r="G22" i="8" s="1"/>
  <c r="H21" i="8"/>
  <c r="G21" i="8" s="1"/>
  <c r="H16" i="8"/>
  <c r="G16" i="8" s="1"/>
  <c r="H15" i="8"/>
  <c r="G15" i="8" s="1"/>
  <c r="K94" i="7"/>
  <c r="J94" i="7" s="1"/>
  <c r="K89" i="7"/>
  <c r="J89" i="7" s="1"/>
  <c r="K84" i="7"/>
  <c r="J84" i="7" s="1"/>
  <c r="K79" i="7"/>
  <c r="J79" i="7" s="1"/>
  <c r="K74" i="7"/>
  <c r="J74" i="7" s="1"/>
  <c r="K69" i="7"/>
  <c r="J69" i="7" s="1"/>
  <c r="K68" i="7"/>
  <c r="J68" i="7" s="1"/>
  <c r="K67" i="7"/>
  <c r="J67" i="7" s="1"/>
  <c r="K62" i="7"/>
  <c r="J62" i="7" s="1"/>
  <c r="K57" i="7"/>
  <c r="J57" i="7" s="1"/>
  <c r="K52" i="7"/>
  <c r="J52" i="7" s="1"/>
  <c r="K47" i="7"/>
  <c r="J47" i="7" s="1"/>
  <c r="K42" i="7"/>
  <c r="J42" i="7" s="1"/>
  <c r="K37" i="7"/>
  <c r="J37" i="7" s="1"/>
  <c r="K32" i="7"/>
  <c r="J32" i="7" s="1"/>
  <c r="K27" i="7"/>
  <c r="J27" i="7" s="1"/>
  <c r="K22" i="7"/>
  <c r="J22" i="7" s="1"/>
  <c r="K17" i="7"/>
  <c r="J17" i="7" s="1"/>
  <c r="K16" i="7"/>
  <c r="J16" i="7" s="1"/>
  <c r="J98" i="7" l="1"/>
  <c r="J100" i="7"/>
  <c r="J102" i="7" s="1"/>
  <c r="G26" i="8"/>
  <c r="G28" i="8" s="1"/>
  <c r="J14" i="13" s="1"/>
  <c r="J16" i="13" s="1"/>
  <c r="J104" i="7" l="1"/>
  <c r="J10" i="13" s="1"/>
  <c r="J12" i="13" s="1"/>
  <c r="J18" i="13"/>
  <c r="J20" i="13" s="1"/>
</calcChain>
</file>

<file path=xl/sharedStrings.xml><?xml version="1.0" encoding="utf-8"?>
<sst xmlns="http://schemas.openxmlformats.org/spreadsheetml/2006/main" count="104" uniqueCount="83">
  <si>
    <t>RAE:</t>
  </si>
  <si>
    <t>EDIFICIO INFOBOX</t>
  </si>
  <si>
    <t>MUSEO BELLAS ARTES</t>
  </si>
  <si>
    <t>PALMETUM</t>
  </si>
  <si>
    <t>SCHINDLER 1KA BIONIC</t>
  </si>
  <si>
    <t>ESCUELA DE MÚSICA</t>
  </si>
  <si>
    <t xml:space="preserve">THYSSEN CMC-4 </t>
  </si>
  <si>
    <t>EDIFICIO CULTURAL EL CABO</t>
  </si>
  <si>
    <t>THYSSEN CMC-4 2 PARADAS</t>
  </si>
  <si>
    <t>THYSSEN CMC-4 4 PARADAS</t>
  </si>
  <si>
    <t>ALBERGUE MUNICIPAL</t>
  </si>
  <si>
    <t>THYSSENKRUPP</t>
  </si>
  <si>
    <t>POLICÍA LOCAL - AV. TRES DE MAYO</t>
  </si>
  <si>
    <t>OTIS GEN2COMFORT</t>
  </si>
  <si>
    <t>ESCUELA INFANTIL TARA</t>
  </si>
  <si>
    <t>COSECAN ELÉCTRICO</t>
  </si>
  <si>
    <t>EL TABLERO - ASOCIACIÓN MAYORES</t>
  </si>
  <si>
    <t>OTIS OTIS 2000</t>
  </si>
  <si>
    <t>COLEGIO PÚBLICO LOS MENCEYES</t>
  </si>
  <si>
    <t>EDIFICIO LA ROSETA - EL DRAGUILLO</t>
  </si>
  <si>
    <t>SCHINDLER COMM</t>
  </si>
  <si>
    <t>AYUNTAMIENTO - GENERAL ANTEQUERA</t>
  </si>
  <si>
    <t>SCHINDLER COMM HY (HIDRÁULICO)</t>
  </si>
  <si>
    <t>AYUNTAMIENTO - PALACIO MUNIPAL</t>
  </si>
  <si>
    <t>ORONA ARCA II</t>
  </si>
  <si>
    <t>PARTICIPACIÓN CIUDADANA</t>
  </si>
  <si>
    <t xml:space="preserve">SCHINDLER SMART 3300 </t>
  </si>
  <si>
    <t xml:space="preserve">SCHINDLER SMART 002DE </t>
  </si>
  <si>
    <t>AYUNTAMIENTO - OFRA</t>
  </si>
  <si>
    <t>RAE: 14582</t>
  </si>
  <si>
    <t>RAE: 14583</t>
  </si>
  <si>
    <t>RAE: 14584</t>
  </si>
  <si>
    <t>RAE: 16832</t>
  </si>
  <si>
    <t>RAE: 17994</t>
  </si>
  <si>
    <t>RAE: 17995</t>
  </si>
  <si>
    <t>RAE: 17996</t>
  </si>
  <si>
    <t>RAE: 18181</t>
  </si>
  <si>
    <t>RAE: 18442</t>
  </si>
  <si>
    <t>RAE: 3367</t>
  </si>
  <si>
    <t>RAE: 7472</t>
  </si>
  <si>
    <t>RAE: 8030</t>
  </si>
  <si>
    <t>RAE: 8343</t>
  </si>
  <si>
    <t>RAE: 8848</t>
  </si>
  <si>
    <t>RAE: 11583</t>
  </si>
  <si>
    <t>SCHINDER 3300</t>
  </si>
  <si>
    <t xml:space="preserve">OTIS GEN2  </t>
  </si>
  <si>
    <t>RAE: 12231</t>
  </si>
  <si>
    <t>RECORRIDO</t>
  </si>
  <si>
    <t>PARADAS (p)</t>
  </si>
  <si>
    <t>PERSONAS (o)</t>
  </si>
  <si>
    <t>APARATO ELEVADOR / UBICACIÓN</t>
  </si>
  <si>
    <t>RAE</t>
  </si>
  <si>
    <t xml:space="preserve">PRECIO </t>
  </si>
  <si>
    <t>ROBLES ELESSER (MONTACARGAS)</t>
  </si>
  <si>
    <t>CARGA (m) Kg</t>
  </si>
  <si>
    <t>PRECIO BASE (PB)</t>
  </si>
  <si>
    <t>ANEXO 1.A PROPOSICIÓN ECONÓMICA</t>
  </si>
  <si>
    <t>Firma del licitador.</t>
  </si>
  <si>
    <t>C. P. LOS ALISIOS - SANTA MARÍA DEL MAR</t>
  </si>
  <si>
    <t xml:space="preserve">THYSSENKRUPP TNE202 </t>
  </si>
  <si>
    <t>BCO. SANTOS (GALCERÁN)</t>
  </si>
  <si>
    <t>BCO. SANTOS (ASUNCIONISTAS)</t>
  </si>
  <si>
    <t>ANEXO 1.C PROPOSICIÓN ECONÓMICA. MANTENIMIENTO INTEGRAL ESCALERAS</t>
  </si>
  <si>
    <t>ANEXO 1.B PROPOSICIÓN ECONÓMICA. MANTENIMIENTO INTEGRAL ASCENSORES</t>
  </si>
  <si>
    <t>Únicamente se deberá rellenar la casilla "Precio Base (PB)", en euros Sin IGIC.</t>
  </si>
  <si>
    <t>Precio Base (PB) Ofertado en el Anexo 1.B. Mantenimiento Integral Ascensores</t>
  </si>
  <si>
    <t>PRECIO BASE (PB) ANEXO 1.B</t>
  </si>
  <si>
    <t>PRECIO MANTENIMIENTO INTEGRAL ANUAL (SIN IGIC)</t>
  </si>
  <si>
    <t>IGIC 7%</t>
  </si>
  <si>
    <t>En Santa Cruz de Tenerife a             de                                    de 201</t>
  </si>
  <si>
    <t>RAE: 18289</t>
  </si>
  <si>
    <t>Precio Base (PB) Ofertado en el Anexo 1.C. Mantenimiento Integral Escaleras</t>
  </si>
  <si>
    <t>PRECIO BASE (PB) ANEXO 1.C</t>
  </si>
  <si>
    <t xml:space="preserve">Lo precios unitarios, se crean a partir de la fórmula: </t>
  </si>
  <si>
    <t>Precio Unitario = PB *(1+5%)^(r-8,8)</t>
  </si>
  <si>
    <t>Precio Unitario = PB *(1+4%)^(p-3)*(1+4%)^(o-8)*(1+3%)^(1-(630/m))</t>
  </si>
  <si>
    <t>RAE: 18419</t>
  </si>
  <si>
    <t>PRECIO MENSUAL MANTENIMIENTO INTEGRAL (SIN IGIC)</t>
  </si>
  <si>
    <t>PRECIO ANUAL MANTENIMIENTO INTEGRAL (SIN IGIC)</t>
  </si>
  <si>
    <t>PRECIO ANUAL MANTENIMIENTO INTEGRAL ASCENSORES (SIN IGIC)</t>
  </si>
  <si>
    <t>PRECIO ANUAL MANTENIMIENTO INTEGRAL ESCALERAS (SIN IGIC)</t>
  </si>
  <si>
    <t>PRECIO MENSUAL MANTENIMIENTO INTEGRAL DEPENDENCIAS (SIN IGIC)</t>
  </si>
  <si>
    <t>PRECIO MENSUAL MANTENIMIENTO INTEGRAL COLEGIOS (SIN IGIC)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</si>
</sst>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2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name val="Times New Roman"/>
      <family val="1"/>
    </font>
    <font>
      <sz val="10"/>
      <color theme="0" tint="-0.34998626667073579"/>
      <name val="Times New Roman"/>
      <family val="1"/>
    </font>
    <font>
      <b/>
      <sz val="10"/>
      <color theme="0" tint="-0.3499862666707357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1"/>
    </xf>
    <xf numFmtId="165" fontId="4" fillId="3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Continuous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/>
    </xf>
    <xf numFmtId="0" fontId="3" fillId="3" borderId="0" xfId="0" applyFont="1" applyFill="1" applyBorder="1" applyAlignment="1">
      <alignment horizontal="left" vertical="center" indent="1"/>
    </xf>
    <xf numFmtId="0" fontId="4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/>
    </xf>
    <xf numFmtId="0" fontId="6" fillId="3" borderId="10" xfId="0" applyFont="1" applyFill="1" applyBorder="1" applyAlignment="1">
      <alignment horizontal="left" vertical="center" inden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justify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165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5" fillId="5" borderId="0" xfId="0" applyNumberFormat="1" applyFont="1" applyFill="1" applyBorder="1" applyAlignment="1">
      <alignment horizontal="center" vertical="center"/>
    </xf>
    <xf numFmtId="165" fontId="16" fillId="5" borderId="0" xfId="0" applyNumberFormat="1" applyFont="1" applyFill="1" applyBorder="1" applyAlignment="1">
      <alignment horizontal="center" vertical="center" wrapText="1"/>
    </xf>
    <xf numFmtId="164" fontId="16" fillId="5" borderId="8" xfId="0" applyNumberFormat="1" applyFont="1" applyFill="1" applyBorder="1" applyAlignment="1">
      <alignment horizontal="center" vertical="center" wrapText="1"/>
    </xf>
    <xf numFmtId="165" fontId="16" fillId="5" borderId="0" xfId="0" applyNumberFormat="1" applyFont="1" applyFill="1" applyBorder="1" applyAlignment="1">
      <alignment horizontal="center" vertical="center"/>
    </xf>
    <xf numFmtId="165" fontId="15" fillId="5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4" fillId="3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justify" vertical="center" wrapText="1"/>
    </xf>
    <xf numFmtId="0" fontId="1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8"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M41"/>
  <sheetViews>
    <sheetView tabSelected="1" view="pageBreakPreview" topLeftCell="A7" zoomScaleNormal="100" workbookViewId="0">
      <selection activeCell="N5" sqref="N5"/>
    </sheetView>
  </sheetViews>
  <sheetFormatPr baseColWidth="10" defaultRowHeight="15" x14ac:dyDescent="0.25"/>
  <cols>
    <col min="1" max="1" width="2.7109375" style="1" customWidth="1"/>
    <col min="2" max="2" width="1.5703125" style="1" customWidth="1"/>
    <col min="3" max="3" width="23" style="2" customWidth="1"/>
    <col min="4" max="4" width="13" style="3" customWidth="1"/>
    <col min="5" max="5" width="1" style="3" customWidth="1"/>
    <col min="6" max="6" width="15.28515625" style="3" customWidth="1"/>
    <col min="7" max="7" width="14.42578125" style="3" customWidth="1"/>
    <col min="8" max="8" width="11.28515625" style="3" customWidth="1"/>
    <col min="9" max="9" width="1" style="3" customWidth="1"/>
    <col min="10" max="10" width="11.7109375" style="4" customWidth="1"/>
    <col min="11" max="12" width="1.28515625" style="4" customWidth="1"/>
    <col min="13" max="207" width="11.42578125" style="1"/>
    <col min="208" max="208" width="2.7109375" style="1" customWidth="1"/>
    <col min="209" max="209" width="47.28515625" style="1" customWidth="1"/>
    <col min="210" max="210" width="9" style="1" customWidth="1"/>
    <col min="211" max="211" width="7" style="1" customWidth="1"/>
    <col min="212" max="212" width="0" style="1" hidden="1" customWidth="1"/>
    <col min="213" max="213" width="20.85546875" style="1" customWidth="1"/>
    <col min="214" max="214" width="18.28515625" style="1" customWidth="1"/>
    <col min="215" max="16384" width="11.42578125" style="1"/>
  </cols>
  <sheetData>
    <row r="1" spans="2:13" ht="15.75" customHeight="1" x14ac:dyDescent="0.25"/>
    <row r="2" spans="2:13" ht="7.5" customHeight="1" x14ac:dyDescent="0.25">
      <c r="B2" s="17"/>
      <c r="C2" s="18"/>
      <c r="D2" s="19"/>
      <c r="E2" s="19"/>
      <c r="F2" s="19"/>
      <c r="G2" s="19"/>
      <c r="H2" s="19"/>
      <c r="I2" s="19"/>
      <c r="J2" s="20"/>
      <c r="K2" s="20"/>
    </row>
    <row r="3" spans="2:13" ht="27.75" customHeight="1" x14ac:dyDescent="0.25">
      <c r="B3" s="17"/>
      <c r="C3" s="66" t="s">
        <v>56</v>
      </c>
      <c r="D3" s="67"/>
      <c r="E3" s="67"/>
      <c r="F3" s="67"/>
      <c r="G3" s="67"/>
      <c r="H3" s="67"/>
      <c r="I3" s="67"/>
      <c r="J3" s="68"/>
      <c r="K3" s="20"/>
    </row>
    <row r="4" spans="2:13" ht="15.75" customHeight="1" thickBot="1" x14ac:dyDescent="0.3">
      <c r="B4" s="17"/>
      <c r="C4" s="18"/>
      <c r="D4" s="19"/>
      <c r="E4" s="19"/>
      <c r="F4" s="19"/>
      <c r="G4" s="19"/>
      <c r="H4" s="19"/>
      <c r="I4" s="19"/>
      <c r="J4" s="20"/>
      <c r="K4" s="20"/>
    </row>
    <row r="5" spans="2:13" ht="27.75" customHeight="1" thickBot="1" x14ac:dyDescent="0.3">
      <c r="B5" s="17"/>
      <c r="C5" s="69" t="s">
        <v>65</v>
      </c>
      <c r="D5" s="70"/>
      <c r="E5" s="19"/>
      <c r="F5" s="75" t="s">
        <v>66</v>
      </c>
      <c r="G5" s="76"/>
      <c r="H5" s="77"/>
      <c r="I5" s="19"/>
      <c r="J5" s="24">
        <f>'ANEXO 1.B ASCENSORES'!J5</f>
        <v>0</v>
      </c>
      <c r="K5" s="20"/>
    </row>
    <row r="6" spans="2:13" ht="15.75" customHeight="1" thickBot="1" x14ac:dyDescent="0.3">
      <c r="B6" s="17"/>
      <c r="C6" s="18"/>
      <c r="D6" s="19"/>
      <c r="E6" s="19"/>
      <c r="F6" s="19"/>
      <c r="G6" s="19"/>
      <c r="H6" s="19"/>
      <c r="I6" s="19"/>
      <c r="J6" s="20"/>
      <c r="K6" s="20"/>
    </row>
    <row r="7" spans="2:13" ht="27.75" customHeight="1" thickBot="1" x14ac:dyDescent="0.3">
      <c r="B7" s="17"/>
      <c r="C7" s="69" t="s">
        <v>71</v>
      </c>
      <c r="D7" s="70"/>
      <c r="E7" s="19"/>
      <c r="F7" s="75" t="s">
        <v>72</v>
      </c>
      <c r="G7" s="76"/>
      <c r="H7" s="77"/>
      <c r="I7" s="19"/>
      <c r="J7" s="24">
        <f>'ANEXO 1.C ESCALERAS'!G5</f>
        <v>0</v>
      </c>
      <c r="K7" s="20"/>
    </row>
    <row r="8" spans="2:13" ht="15.75" customHeight="1" x14ac:dyDescent="0.25">
      <c r="B8" s="17"/>
      <c r="C8" s="18"/>
      <c r="D8" s="19"/>
      <c r="E8" s="19"/>
      <c r="F8" s="19"/>
      <c r="G8" s="19"/>
      <c r="H8" s="19"/>
      <c r="I8" s="19"/>
      <c r="J8" s="20"/>
      <c r="K8" s="20"/>
    </row>
    <row r="9" spans="2:13" ht="9.75" customHeight="1" x14ac:dyDescent="0.25">
      <c r="B9" s="17"/>
      <c r="C9" s="18"/>
      <c r="D9" s="19"/>
      <c r="E9" s="19"/>
      <c r="F9" s="19"/>
      <c r="G9" s="19"/>
      <c r="H9" s="19"/>
      <c r="I9" s="19"/>
      <c r="J9" s="20"/>
      <c r="K9" s="20"/>
    </row>
    <row r="10" spans="2:13" ht="27.75" customHeight="1" x14ac:dyDescent="0.25">
      <c r="B10" s="17"/>
      <c r="C10" s="71" t="s">
        <v>79</v>
      </c>
      <c r="D10" s="71"/>
      <c r="E10" s="71"/>
      <c r="F10" s="71"/>
      <c r="G10" s="72"/>
      <c r="H10" s="78"/>
      <c r="I10" s="19"/>
      <c r="J10" s="65">
        <f>'ANEXO 1.B ASCENSORES'!J104</f>
        <v>0</v>
      </c>
      <c r="K10" s="22"/>
      <c r="L10" s="9"/>
    </row>
    <row r="11" spans="2:13" ht="7.5" customHeight="1" x14ac:dyDescent="0.25">
      <c r="B11" s="17"/>
      <c r="C11" s="71"/>
      <c r="D11" s="71"/>
      <c r="E11" s="71"/>
      <c r="F11" s="71"/>
      <c r="G11" s="72"/>
      <c r="H11" s="19"/>
      <c r="I11" s="19"/>
      <c r="J11" s="19"/>
      <c r="K11" s="19"/>
      <c r="L11" s="6"/>
      <c r="M11" s="6"/>
    </row>
    <row r="12" spans="2:13" ht="27.75" customHeight="1" x14ac:dyDescent="0.25">
      <c r="B12" s="17"/>
      <c r="C12" s="71" t="s">
        <v>68</v>
      </c>
      <c r="D12" s="71"/>
      <c r="E12" s="71"/>
      <c r="F12" s="71"/>
      <c r="G12" s="72"/>
      <c r="H12" s="19"/>
      <c r="I12" s="19"/>
      <c r="J12" s="65">
        <f>ROUND((J10*0.07),2)</f>
        <v>0</v>
      </c>
      <c r="K12" s="22"/>
      <c r="L12" s="9"/>
    </row>
    <row r="13" spans="2:13" ht="15" customHeight="1" x14ac:dyDescent="0.25">
      <c r="B13" s="17"/>
      <c r="C13" s="18"/>
      <c r="D13" s="64"/>
      <c r="E13" s="64"/>
      <c r="F13" s="64"/>
      <c r="G13" s="64"/>
      <c r="H13" s="19"/>
      <c r="I13" s="19"/>
      <c r="J13" s="20"/>
      <c r="K13" s="20"/>
    </row>
    <row r="14" spans="2:13" ht="27.75" customHeight="1" x14ac:dyDescent="0.25">
      <c r="B14" s="17"/>
      <c r="C14" s="71" t="s">
        <v>80</v>
      </c>
      <c r="D14" s="71"/>
      <c r="E14" s="71"/>
      <c r="F14" s="71"/>
      <c r="G14" s="72"/>
      <c r="H14" s="78"/>
      <c r="I14" s="19"/>
      <c r="J14" s="65">
        <f>'ANEXO 1.C ESCALERAS'!G28</f>
        <v>0</v>
      </c>
      <c r="K14" s="22"/>
      <c r="L14" s="9"/>
    </row>
    <row r="15" spans="2:13" ht="7.5" customHeight="1" x14ac:dyDescent="0.25">
      <c r="B15" s="17"/>
      <c r="C15" s="71"/>
      <c r="D15" s="71"/>
      <c r="E15" s="71"/>
      <c r="F15" s="71"/>
      <c r="G15" s="72"/>
      <c r="H15" s="19"/>
      <c r="I15" s="19"/>
      <c r="J15" s="19"/>
      <c r="K15" s="19"/>
      <c r="L15" s="6"/>
      <c r="M15" s="6"/>
    </row>
    <row r="16" spans="2:13" ht="27.75" customHeight="1" x14ac:dyDescent="0.25">
      <c r="B16" s="17"/>
      <c r="C16" s="71" t="s">
        <v>68</v>
      </c>
      <c r="D16" s="71"/>
      <c r="E16" s="71"/>
      <c r="F16" s="71"/>
      <c r="G16" s="72"/>
      <c r="H16" s="19"/>
      <c r="I16" s="19"/>
      <c r="J16" s="65">
        <f>ROUND((J14*0.07),2)</f>
        <v>0</v>
      </c>
      <c r="K16" s="22"/>
      <c r="L16" s="9"/>
    </row>
    <row r="17" spans="2:13" ht="21.75" customHeight="1" thickBot="1" x14ac:dyDescent="0.3">
      <c r="B17" s="17"/>
      <c r="C17" s="73"/>
      <c r="D17" s="73"/>
      <c r="E17" s="73"/>
      <c r="F17" s="73"/>
      <c r="G17" s="74"/>
      <c r="H17" s="19"/>
      <c r="I17" s="19"/>
      <c r="J17" s="20"/>
      <c r="K17" s="20"/>
    </row>
    <row r="18" spans="2:13" ht="27.75" customHeight="1" thickBot="1" x14ac:dyDescent="0.3">
      <c r="B18" s="17"/>
      <c r="C18" s="73" t="s">
        <v>67</v>
      </c>
      <c r="D18" s="73"/>
      <c r="E18" s="73"/>
      <c r="F18" s="73"/>
      <c r="G18" s="74"/>
      <c r="H18" s="19"/>
      <c r="I18" s="19"/>
      <c r="J18" s="24">
        <f>J14+J10</f>
        <v>0</v>
      </c>
      <c r="K18" s="22"/>
      <c r="L18" s="9"/>
    </row>
    <row r="19" spans="2:13" ht="11.25" customHeight="1" thickBot="1" x14ac:dyDescent="0.3">
      <c r="B19" s="17"/>
      <c r="C19" s="73"/>
      <c r="D19" s="73"/>
      <c r="E19" s="73"/>
      <c r="F19" s="73"/>
      <c r="G19" s="74"/>
      <c r="H19" s="19"/>
      <c r="I19" s="19"/>
      <c r="J19" s="19"/>
      <c r="K19" s="19"/>
      <c r="L19" s="6"/>
      <c r="M19" s="6"/>
    </row>
    <row r="20" spans="2:13" ht="27.75" customHeight="1" thickBot="1" x14ac:dyDescent="0.3">
      <c r="B20" s="17"/>
      <c r="C20" s="73" t="s">
        <v>68</v>
      </c>
      <c r="D20" s="73"/>
      <c r="E20" s="73"/>
      <c r="F20" s="73"/>
      <c r="G20" s="74"/>
      <c r="H20" s="19"/>
      <c r="I20" s="19"/>
      <c r="J20" s="24">
        <f>ROUND((J18*0.07),2)</f>
        <v>0</v>
      </c>
      <c r="K20" s="22"/>
      <c r="L20" s="9"/>
      <c r="M20" s="10"/>
    </row>
    <row r="21" spans="2:13" ht="12.75" customHeight="1" x14ac:dyDescent="0.25">
      <c r="B21" s="17"/>
      <c r="C21" s="56"/>
      <c r="D21" s="56"/>
      <c r="E21" s="56"/>
      <c r="F21" s="56"/>
      <c r="G21" s="57"/>
      <c r="H21" s="19"/>
      <c r="I21" s="19"/>
      <c r="J21" s="23"/>
      <c r="K21" s="22"/>
      <c r="L21" s="9"/>
    </row>
    <row r="22" spans="2:13" ht="27.75" customHeight="1" x14ac:dyDescent="0.25">
      <c r="B22" s="17"/>
      <c r="C22" s="21"/>
      <c r="D22" s="21"/>
      <c r="E22" s="21"/>
      <c r="F22" s="21"/>
      <c r="G22" s="19"/>
      <c r="H22" s="19"/>
      <c r="I22" s="19"/>
      <c r="J22" s="23"/>
      <c r="K22" s="22"/>
      <c r="L22" s="9"/>
    </row>
    <row r="23" spans="2:13" ht="27.75" customHeight="1" x14ac:dyDescent="0.25">
      <c r="B23" s="17"/>
      <c r="C23" s="25" t="s">
        <v>69</v>
      </c>
      <c r="D23" s="21"/>
      <c r="E23" s="21"/>
      <c r="F23" s="21"/>
      <c r="G23" s="19"/>
      <c r="H23" s="19"/>
      <c r="I23" s="19"/>
      <c r="J23" s="23"/>
      <c r="K23" s="22"/>
      <c r="L23" s="9"/>
    </row>
    <row r="24" spans="2:13" ht="27.75" customHeight="1" x14ac:dyDescent="0.25">
      <c r="B24" s="17"/>
      <c r="C24" s="25"/>
      <c r="D24" s="21"/>
      <c r="E24" s="21"/>
      <c r="F24" s="21"/>
      <c r="G24" s="19"/>
      <c r="H24" s="19"/>
      <c r="I24" s="19"/>
      <c r="J24" s="23"/>
      <c r="K24" s="22"/>
      <c r="L24" s="9"/>
    </row>
    <row r="25" spans="2:13" ht="27.75" customHeight="1" x14ac:dyDescent="0.25">
      <c r="B25" s="17"/>
      <c r="C25" s="25" t="s">
        <v>57</v>
      </c>
      <c r="D25" s="21"/>
      <c r="E25" s="21"/>
      <c r="F25" s="21"/>
      <c r="G25" s="19"/>
      <c r="H25" s="19"/>
      <c r="I25" s="19"/>
      <c r="J25" s="23"/>
      <c r="K25" s="22"/>
      <c r="L25" s="9"/>
    </row>
    <row r="26" spans="2:13" ht="19.5" customHeight="1" x14ac:dyDescent="0.25">
      <c r="B26" s="17"/>
      <c r="C26" s="25"/>
      <c r="D26" s="21"/>
      <c r="E26" s="21"/>
      <c r="F26" s="21"/>
      <c r="G26" s="19"/>
      <c r="H26" s="19"/>
      <c r="I26" s="19"/>
      <c r="J26" s="23"/>
      <c r="K26" s="22"/>
      <c r="L26" s="9"/>
    </row>
    <row r="27" spans="2:13" ht="20.25" customHeight="1" x14ac:dyDescent="0.25">
      <c r="B27" s="17"/>
      <c r="C27" s="21"/>
      <c r="D27" s="21"/>
      <c r="E27" s="21"/>
      <c r="F27" s="21"/>
      <c r="G27" s="19"/>
      <c r="H27" s="19"/>
      <c r="I27" s="19"/>
      <c r="J27" s="23"/>
      <c r="K27" s="22"/>
      <c r="L27" s="9"/>
    </row>
    <row r="28" spans="2:13" ht="9" customHeight="1" x14ac:dyDescent="0.25">
      <c r="B28" s="17"/>
      <c r="C28" s="26"/>
      <c r="D28" s="27"/>
      <c r="E28" s="27"/>
      <c r="F28" s="27"/>
      <c r="G28" s="19"/>
      <c r="H28" s="19"/>
      <c r="I28" s="19"/>
      <c r="J28" s="20"/>
      <c r="K28" s="20"/>
    </row>
    <row r="29" spans="2:13" x14ac:dyDescent="0.25">
      <c r="C29" s="11"/>
      <c r="D29" s="12"/>
      <c r="E29" s="12"/>
      <c r="F29" s="12"/>
    </row>
    <row r="30" spans="2:13" x14ac:dyDescent="0.25">
      <c r="C30" s="11"/>
      <c r="D30" s="12"/>
      <c r="E30" s="12"/>
      <c r="F30" s="12"/>
    </row>
    <row r="31" spans="2:13" x14ac:dyDescent="0.25">
      <c r="C31" s="11"/>
      <c r="D31" s="12"/>
      <c r="E31" s="12"/>
      <c r="F31" s="12"/>
    </row>
    <row r="32" spans="2:13" x14ac:dyDescent="0.25">
      <c r="C32" s="11"/>
      <c r="D32" s="12"/>
      <c r="E32" s="12"/>
      <c r="F32" s="12"/>
    </row>
    <row r="33" spans="3:6" ht="5.25" customHeight="1" x14ac:dyDescent="0.25">
      <c r="C33" s="11"/>
      <c r="D33" s="12"/>
      <c r="E33" s="12"/>
      <c r="F33" s="12"/>
    </row>
    <row r="34" spans="3:6" ht="15.75" x14ac:dyDescent="0.25">
      <c r="C34" s="13"/>
      <c r="D34" s="14"/>
      <c r="E34" s="14"/>
      <c r="F34" s="14"/>
    </row>
    <row r="35" spans="3:6" x14ac:dyDescent="0.25">
      <c r="C35" s="11"/>
      <c r="D35" s="12"/>
      <c r="E35" s="12"/>
      <c r="F35" s="12"/>
    </row>
    <row r="36" spans="3:6" x14ac:dyDescent="0.25">
      <c r="C36" s="11"/>
      <c r="D36" s="12"/>
      <c r="E36" s="12"/>
      <c r="F36" s="12"/>
    </row>
    <row r="37" spans="3:6" x14ac:dyDescent="0.25">
      <c r="C37" s="11"/>
      <c r="D37" s="12"/>
      <c r="E37" s="12"/>
      <c r="F37" s="12"/>
    </row>
    <row r="38" spans="3:6" x14ac:dyDescent="0.25">
      <c r="C38" s="11"/>
      <c r="D38" s="12"/>
      <c r="E38" s="12"/>
      <c r="F38" s="12"/>
    </row>
    <row r="39" spans="3:6" x14ac:dyDescent="0.25">
      <c r="C39" s="11"/>
      <c r="D39" s="12"/>
      <c r="E39" s="12"/>
      <c r="F39" s="12"/>
    </row>
    <row r="40" spans="3:6" x14ac:dyDescent="0.25">
      <c r="C40" s="11"/>
      <c r="D40" s="12"/>
      <c r="E40" s="12"/>
      <c r="F40" s="12"/>
    </row>
    <row r="41" spans="3:6" x14ac:dyDescent="0.25">
      <c r="C41" s="11"/>
      <c r="D41" s="12"/>
      <c r="E41" s="12"/>
      <c r="F41" s="12"/>
    </row>
  </sheetData>
  <sheetProtection algorithmName="SHA-512" hashValue="n4yie6eXMWAHcFlAbNo0f6D/3OGkRCC2dbIXGObmDoEst036TxnQU6++KAaluNgkYK45E65pc9FuUClOoZmRPA==" saltValue="pwJjXQ2KuNnb85zFtQPR0A==" spinCount="100000" sheet="1" objects="1" scenarios="1" selectLockedCells="1"/>
  <mergeCells count="15">
    <mergeCell ref="C3:J3"/>
    <mergeCell ref="C5:D5"/>
    <mergeCell ref="C12:G12"/>
    <mergeCell ref="C18:G18"/>
    <mergeCell ref="C20:G20"/>
    <mergeCell ref="C17:G17"/>
    <mergeCell ref="C19:G19"/>
    <mergeCell ref="F5:H5"/>
    <mergeCell ref="C7:D7"/>
    <mergeCell ref="F7:H7"/>
    <mergeCell ref="C10:H10"/>
    <mergeCell ref="C14:H14"/>
    <mergeCell ref="C11:G11"/>
    <mergeCell ref="C15:G15"/>
    <mergeCell ref="C16:G16"/>
  </mergeCells>
  <phoneticPr fontId="13" type="noConversion"/>
  <conditionalFormatting sqref="J18 J7 J5 J10 J20:J21">
    <cfRule type="cellIs" dxfId="7" priority="6" stopIfTrue="1" operator="equal">
      <formula>0</formula>
    </cfRule>
  </conditionalFormatting>
  <conditionalFormatting sqref="J14">
    <cfRule type="cellIs" dxfId="6" priority="2" stopIfTrue="1" operator="equal">
      <formula>0</formula>
    </cfRule>
  </conditionalFormatting>
  <conditionalFormatting sqref="J12">
    <cfRule type="cellIs" dxfId="5" priority="3" stopIfTrue="1" operator="equal">
      <formula>0</formula>
    </cfRule>
  </conditionalFormatting>
  <conditionalFormatting sqref="J16">
    <cfRule type="cellIs" dxfId="4" priority="1" stopIfTrue="1" operator="equal">
      <formula>0</formula>
    </cfRule>
  </conditionalFormatting>
  <pageMargins left="0.45" right="0.33" top="0.63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N124"/>
  <sheetViews>
    <sheetView view="pageBreakPreview" topLeftCell="A4" zoomScaleNormal="100" workbookViewId="0">
      <selection activeCell="J5" sqref="J5"/>
    </sheetView>
  </sheetViews>
  <sheetFormatPr baseColWidth="10" defaultRowHeight="15" outlineLevelCol="1" x14ac:dyDescent="0.25"/>
  <cols>
    <col min="1" max="1" width="2.7109375" style="1" customWidth="1"/>
    <col min="2" max="2" width="1.5703125" style="1" customWidth="1"/>
    <col min="3" max="3" width="36.85546875" style="2" customWidth="1"/>
    <col min="4" max="4" width="13" style="3" customWidth="1"/>
    <col min="5" max="5" width="1" style="3" customWidth="1"/>
    <col min="6" max="6" width="17.140625" style="3" customWidth="1"/>
    <col min="7" max="7" width="15.85546875" style="3" customWidth="1"/>
    <col min="8" max="8" width="15.28515625" style="3" customWidth="1"/>
    <col min="9" max="9" width="1" style="3" customWidth="1"/>
    <col min="10" max="10" width="11.42578125" style="4"/>
    <col min="11" max="11" width="11.42578125" style="59" hidden="1" customWidth="1" outlineLevel="1"/>
    <col min="12" max="12" width="1.28515625" style="4" customWidth="1" collapsed="1"/>
    <col min="13" max="13" width="1.28515625" style="4" customWidth="1"/>
    <col min="14" max="208" width="11.42578125" style="1"/>
    <col min="209" max="209" width="2.7109375" style="1" customWidth="1"/>
    <col min="210" max="210" width="47.28515625" style="1" customWidth="1"/>
    <col min="211" max="211" width="9" style="1" customWidth="1"/>
    <col min="212" max="212" width="7" style="1" customWidth="1"/>
    <col min="213" max="213" width="0" style="1" hidden="1" customWidth="1"/>
    <col min="214" max="214" width="20.85546875" style="1" customWidth="1"/>
    <col min="215" max="215" width="18.28515625" style="1" customWidth="1"/>
    <col min="216" max="16384" width="11.42578125" style="1"/>
  </cols>
  <sheetData>
    <row r="1" spans="2:14" ht="15.75" customHeight="1" x14ac:dyDescent="0.25"/>
    <row r="2" spans="2:14" ht="7.5" customHeight="1" x14ac:dyDescent="0.25">
      <c r="B2" s="17"/>
      <c r="C2" s="18"/>
      <c r="D2" s="19"/>
      <c r="E2" s="19"/>
      <c r="F2" s="19"/>
      <c r="G2" s="19"/>
      <c r="H2" s="19"/>
      <c r="I2" s="19"/>
      <c r="J2" s="20"/>
      <c r="L2" s="20"/>
    </row>
    <row r="3" spans="2:14" ht="27.75" customHeight="1" x14ac:dyDescent="0.25">
      <c r="B3" s="17"/>
      <c r="C3" s="66" t="s">
        <v>63</v>
      </c>
      <c r="D3" s="67"/>
      <c r="E3" s="67"/>
      <c r="F3" s="67"/>
      <c r="G3" s="67"/>
      <c r="H3" s="67"/>
      <c r="I3" s="67"/>
      <c r="J3" s="68"/>
      <c r="L3" s="20"/>
    </row>
    <row r="4" spans="2:14" ht="15.75" customHeight="1" thickBot="1" x14ac:dyDescent="0.3">
      <c r="B4" s="17"/>
      <c r="C4" s="18"/>
      <c r="D4" s="19"/>
      <c r="E4" s="19"/>
      <c r="F4" s="19"/>
      <c r="G4" s="19"/>
      <c r="H4" s="19"/>
      <c r="I4" s="19"/>
      <c r="J4" s="20"/>
      <c r="L4" s="20"/>
    </row>
    <row r="5" spans="2:14" ht="27.75" customHeight="1" thickBot="1" x14ac:dyDescent="0.3">
      <c r="B5" s="17"/>
      <c r="C5" s="69" t="s">
        <v>64</v>
      </c>
      <c r="D5" s="70"/>
      <c r="E5" s="19"/>
      <c r="F5" s="19"/>
      <c r="G5" s="75" t="s">
        <v>55</v>
      </c>
      <c r="H5" s="88"/>
      <c r="I5" s="19"/>
      <c r="J5" s="58"/>
      <c r="K5" s="60"/>
      <c r="L5" s="20"/>
    </row>
    <row r="6" spans="2:14" ht="14.25" customHeight="1" x14ac:dyDescent="0.25">
      <c r="B6" s="17"/>
      <c r="C6" s="52"/>
      <c r="D6" s="53"/>
      <c r="E6" s="19"/>
      <c r="F6" s="19"/>
      <c r="G6" s="55"/>
      <c r="H6" s="55"/>
      <c r="I6" s="19"/>
      <c r="J6" s="54"/>
      <c r="K6" s="60"/>
      <c r="L6" s="20"/>
    </row>
    <row r="7" spans="2:14" ht="27.75" customHeight="1" x14ac:dyDescent="0.25">
      <c r="B7" s="17"/>
      <c r="C7" s="86" t="s">
        <v>73</v>
      </c>
      <c r="D7" s="86"/>
      <c r="E7" s="86"/>
      <c r="F7" s="86"/>
      <c r="G7" s="86"/>
      <c r="H7" s="55"/>
      <c r="I7" s="19"/>
      <c r="J7" s="54"/>
      <c r="K7" s="60"/>
      <c r="L7" s="20"/>
    </row>
    <row r="8" spans="2:14" ht="27.75" customHeight="1" x14ac:dyDescent="0.25">
      <c r="B8" s="17"/>
      <c r="C8" s="87" t="s">
        <v>75</v>
      </c>
      <c r="D8" s="87"/>
      <c r="E8" s="87"/>
      <c r="F8" s="87"/>
      <c r="G8" s="87"/>
      <c r="H8" s="55"/>
      <c r="I8" s="19"/>
      <c r="J8" s="54"/>
      <c r="K8" s="60"/>
      <c r="L8" s="20"/>
    </row>
    <row r="9" spans="2:14" ht="15.75" customHeight="1" thickBot="1" x14ac:dyDescent="0.3">
      <c r="B9" s="17"/>
      <c r="C9" s="18"/>
      <c r="D9" s="19"/>
      <c r="E9" s="19"/>
      <c r="F9" s="19"/>
      <c r="G9" s="19"/>
      <c r="H9" s="19"/>
      <c r="I9" s="19"/>
      <c r="J9" s="20"/>
      <c r="L9" s="20"/>
    </row>
    <row r="10" spans="2:14" ht="27.75" customHeight="1" thickBot="1" x14ac:dyDescent="0.3">
      <c r="B10" s="17"/>
      <c r="C10" s="7" t="s">
        <v>50</v>
      </c>
      <c r="D10" s="8" t="s">
        <v>51</v>
      </c>
      <c r="E10" s="51"/>
      <c r="F10" s="8" t="s">
        <v>48</v>
      </c>
      <c r="G10" s="8" t="s">
        <v>49</v>
      </c>
      <c r="H10" s="8" t="s">
        <v>54</v>
      </c>
      <c r="I10" s="30"/>
      <c r="J10" s="8" t="s">
        <v>52</v>
      </c>
      <c r="K10" s="61"/>
      <c r="L10" s="32"/>
      <c r="M10" s="15"/>
      <c r="N10" s="16"/>
    </row>
    <row r="11" spans="2:14" ht="9" customHeight="1" x14ac:dyDescent="0.25">
      <c r="B11" s="17"/>
      <c r="C11" s="33"/>
      <c r="D11" s="34"/>
      <c r="E11" s="34"/>
      <c r="F11" s="34"/>
      <c r="G11" s="19"/>
      <c r="H11" s="19"/>
      <c r="I11" s="19"/>
      <c r="J11" s="20"/>
      <c r="L11" s="20"/>
    </row>
    <row r="12" spans="2:14" ht="5.0999999999999996" customHeight="1" thickBot="1" x14ac:dyDescent="0.3">
      <c r="B12" s="17"/>
      <c r="C12" s="33"/>
      <c r="D12" s="34"/>
      <c r="E12" s="34"/>
      <c r="F12" s="34"/>
      <c r="G12" s="19"/>
      <c r="H12" s="19"/>
      <c r="I12" s="19"/>
      <c r="J12" s="20"/>
      <c r="L12" s="20"/>
    </row>
    <row r="13" spans="2:14" ht="30" customHeight="1" thickBot="1" x14ac:dyDescent="0.3">
      <c r="B13" s="17"/>
      <c r="C13" s="79" t="s">
        <v>28</v>
      </c>
      <c r="D13" s="80"/>
      <c r="E13" s="80"/>
      <c r="F13" s="81"/>
      <c r="G13" s="19"/>
      <c r="H13" s="19"/>
      <c r="I13" s="19"/>
      <c r="J13" s="20"/>
      <c r="L13" s="20"/>
    </row>
    <row r="14" spans="2:14" ht="5.0999999999999996" customHeight="1" x14ac:dyDescent="0.25">
      <c r="B14" s="17"/>
      <c r="C14" s="35"/>
      <c r="D14" s="35"/>
      <c r="E14" s="35"/>
      <c r="F14" s="35"/>
      <c r="G14" s="19"/>
      <c r="H14" s="19"/>
      <c r="I14" s="19"/>
      <c r="J14" s="20"/>
      <c r="L14" s="20"/>
    </row>
    <row r="15" spans="2:14" ht="30" customHeight="1" x14ac:dyDescent="0.25">
      <c r="B15" s="17"/>
      <c r="C15" s="36" t="s">
        <v>27</v>
      </c>
      <c r="D15" s="37" t="s">
        <v>29</v>
      </c>
      <c r="E15" s="38"/>
      <c r="F15" s="39">
        <v>3</v>
      </c>
      <c r="G15" s="40">
        <v>8</v>
      </c>
      <c r="H15" s="41">
        <v>630</v>
      </c>
      <c r="I15" s="42"/>
      <c r="J15" s="43">
        <f>ROUND(K15,2)</f>
        <v>0</v>
      </c>
      <c r="K15" s="62">
        <f>$J$5*(1+4%)^(F15-3)*(1+4%)^(G15-8)*(1+3%)^(1-(630/H15))</f>
        <v>0</v>
      </c>
      <c r="L15" s="22"/>
      <c r="M15" s="9"/>
    </row>
    <row r="16" spans="2:14" ht="30" customHeight="1" x14ac:dyDescent="0.25">
      <c r="B16" s="17"/>
      <c r="C16" s="36" t="s">
        <v>27</v>
      </c>
      <c r="D16" s="37" t="s">
        <v>30</v>
      </c>
      <c r="E16" s="38"/>
      <c r="F16" s="39">
        <v>3</v>
      </c>
      <c r="G16" s="40">
        <v>8</v>
      </c>
      <c r="H16" s="41">
        <v>630</v>
      </c>
      <c r="I16" s="42"/>
      <c r="J16" s="43">
        <f>ROUND(K16,2)</f>
        <v>0</v>
      </c>
      <c r="K16" s="62">
        <f>$J$5*(1+4%)^(F16-3)*(1+4%)^(G16-8)*(1+3%)^(1-(630/H16))</f>
        <v>0</v>
      </c>
      <c r="L16" s="22"/>
      <c r="M16" s="9"/>
    </row>
    <row r="17" spans="2:13" ht="30" customHeight="1" x14ac:dyDescent="0.25">
      <c r="B17" s="17"/>
      <c r="C17" s="36" t="s">
        <v>26</v>
      </c>
      <c r="D17" s="37" t="s">
        <v>31</v>
      </c>
      <c r="E17" s="38"/>
      <c r="F17" s="39">
        <v>2</v>
      </c>
      <c r="G17" s="40">
        <v>7</v>
      </c>
      <c r="H17" s="41">
        <v>535</v>
      </c>
      <c r="I17" s="42"/>
      <c r="J17" s="43">
        <f>ROUND(K17,2)</f>
        <v>0</v>
      </c>
      <c r="K17" s="62">
        <f>$J$5*(1+4%)^(F17-3)*(1+4%)^(G17-8)*(1+3%)^(1-(630/H17))</f>
        <v>0</v>
      </c>
      <c r="L17" s="22"/>
      <c r="M17" s="9"/>
    </row>
    <row r="18" spans="2:13" ht="14.1" customHeight="1" x14ac:dyDescent="0.25">
      <c r="B18" s="17"/>
      <c r="C18" s="45"/>
      <c r="D18" s="46"/>
      <c r="E18" s="19"/>
      <c r="F18" s="47"/>
      <c r="G18" s="47"/>
      <c r="H18" s="20"/>
      <c r="I18" s="20"/>
      <c r="J18" s="22"/>
      <c r="K18" s="63"/>
      <c r="L18" s="22"/>
      <c r="M18" s="9"/>
    </row>
    <row r="19" spans="2:13" ht="5.0999999999999996" customHeight="1" thickBot="1" x14ac:dyDescent="0.3">
      <c r="B19" s="17"/>
      <c r="C19" s="45"/>
      <c r="D19" s="19"/>
      <c r="E19" s="19"/>
      <c r="F19" s="47"/>
      <c r="G19" s="47"/>
      <c r="H19" s="20"/>
      <c r="I19" s="20"/>
      <c r="J19" s="22"/>
      <c r="K19" s="63"/>
      <c r="L19" s="22"/>
      <c r="M19" s="9"/>
    </row>
    <row r="20" spans="2:13" ht="30" customHeight="1" thickBot="1" x14ac:dyDescent="0.3">
      <c r="B20" s="17"/>
      <c r="C20" s="79" t="s">
        <v>25</v>
      </c>
      <c r="D20" s="80"/>
      <c r="E20" s="80"/>
      <c r="F20" s="81"/>
      <c r="G20" s="47"/>
      <c r="H20" s="19"/>
      <c r="I20" s="19"/>
      <c r="J20" s="20"/>
      <c r="L20" s="20"/>
    </row>
    <row r="21" spans="2:13" ht="5.0999999999999996" customHeight="1" x14ac:dyDescent="0.25">
      <c r="B21" s="17"/>
      <c r="C21" s="35"/>
      <c r="D21" s="35"/>
      <c r="E21" s="35"/>
      <c r="F21" s="35"/>
      <c r="G21" s="47"/>
      <c r="H21" s="19"/>
      <c r="I21" s="19"/>
      <c r="J21" s="20"/>
      <c r="L21" s="20"/>
    </row>
    <row r="22" spans="2:13" ht="30" customHeight="1" x14ac:dyDescent="0.25">
      <c r="B22" s="17"/>
      <c r="C22" s="36" t="s">
        <v>24</v>
      </c>
      <c r="D22" s="37" t="s">
        <v>36</v>
      </c>
      <c r="E22" s="38"/>
      <c r="F22" s="39">
        <v>4</v>
      </c>
      <c r="G22" s="40">
        <v>8</v>
      </c>
      <c r="H22" s="41">
        <v>630</v>
      </c>
      <c r="I22" s="42"/>
      <c r="J22" s="43">
        <f>ROUND(K22,2)</f>
        <v>0</v>
      </c>
      <c r="K22" s="62">
        <f>$J$5*(1+4%)^(F22-3)*(1+4%)^(G22-8)*(1+3%)^(1-(630/H22))</f>
        <v>0</v>
      </c>
      <c r="L22" s="22"/>
      <c r="M22" s="9"/>
    </row>
    <row r="23" spans="2:13" ht="5.0999999999999996" customHeight="1" x14ac:dyDescent="0.25">
      <c r="B23" s="17"/>
      <c r="C23" s="45"/>
      <c r="D23" s="19"/>
      <c r="E23" s="19"/>
      <c r="F23" s="47"/>
      <c r="G23" s="47"/>
      <c r="H23" s="20"/>
      <c r="I23" s="20"/>
      <c r="J23" s="22"/>
      <c r="K23" s="63"/>
      <c r="L23" s="22"/>
      <c r="M23" s="9"/>
    </row>
    <row r="24" spans="2:13" ht="5.0999999999999996" customHeight="1" thickBot="1" x14ac:dyDescent="0.3">
      <c r="B24" s="17"/>
      <c r="C24" s="45"/>
      <c r="D24" s="19"/>
      <c r="E24" s="19"/>
      <c r="F24" s="47"/>
      <c r="G24" s="47"/>
      <c r="H24" s="20"/>
      <c r="I24" s="20"/>
      <c r="J24" s="22"/>
      <c r="K24" s="63"/>
      <c r="L24" s="22"/>
      <c r="M24" s="9"/>
    </row>
    <row r="25" spans="2:13" ht="30" customHeight="1" thickBot="1" x14ac:dyDescent="0.3">
      <c r="B25" s="17"/>
      <c r="C25" s="79" t="s">
        <v>23</v>
      </c>
      <c r="D25" s="80"/>
      <c r="E25" s="80"/>
      <c r="F25" s="81"/>
      <c r="G25" s="47"/>
      <c r="H25" s="19"/>
      <c r="I25" s="19"/>
      <c r="J25" s="20"/>
      <c r="L25" s="20"/>
    </row>
    <row r="26" spans="2:13" ht="5.0999999999999996" customHeight="1" x14ac:dyDescent="0.25">
      <c r="B26" s="17"/>
      <c r="C26" s="35"/>
      <c r="D26" s="35"/>
      <c r="E26" s="35"/>
      <c r="F26" s="35"/>
      <c r="G26" s="47"/>
      <c r="H26" s="19"/>
      <c r="I26" s="19"/>
      <c r="J26" s="20"/>
      <c r="L26" s="20"/>
    </row>
    <row r="27" spans="2:13" ht="30" customHeight="1" x14ac:dyDescent="0.25">
      <c r="B27" s="17"/>
      <c r="C27" s="36" t="s">
        <v>20</v>
      </c>
      <c r="D27" s="37" t="s">
        <v>41</v>
      </c>
      <c r="E27" s="38"/>
      <c r="F27" s="39">
        <v>4</v>
      </c>
      <c r="G27" s="40">
        <v>8</v>
      </c>
      <c r="H27" s="41">
        <v>600</v>
      </c>
      <c r="I27" s="42"/>
      <c r="J27" s="43">
        <f>ROUND(K27,2)</f>
        <v>0</v>
      </c>
      <c r="K27" s="62">
        <f>$J$5*(1+4%)^(F27-3)*(1+4%)^(G27-8)*(1+3%)^(1-(630/H27))</f>
        <v>0</v>
      </c>
      <c r="L27" s="22"/>
      <c r="M27" s="9"/>
    </row>
    <row r="28" spans="2:13" ht="14.1" customHeight="1" x14ac:dyDescent="0.25">
      <c r="B28" s="17"/>
      <c r="C28" s="45"/>
      <c r="D28" s="19"/>
      <c r="E28" s="19"/>
      <c r="F28" s="47"/>
      <c r="G28" s="47"/>
      <c r="H28" s="20"/>
      <c r="I28" s="20"/>
      <c r="J28" s="22"/>
      <c r="K28" s="63"/>
      <c r="L28" s="22"/>
      <c r="M28" s="9"/>
    </row>
    <row r="29" spans="2:13" ht="5.0999999999999996" customHeight="1" thickBot="1" x14ac:dyDescent="0.3">
      <c r="B29" s="17"/>
      <c r="C29" s="45"/>
      <c r="D29" s="19"/>
      <c r="E29" s="19"/>
      <c r="F29" s="47"/>
      <c r="G29" s="47"/>
      <c r="H29" s="20"/>
      <c r="I29" s="20"/>
      <c r="J29" s="22"/>
      <c r="K29" s="63"/>
      <c r="L29" s="22"/>
      <c r="M29" s="9"/>
    </row>
    <row r="30" spans="2:13" ht="30" customHeight="1" thickBot="1" x14ac:dyDescent="0.3">
      <c r="B30" s="17"/>
      <c r="C30" s="79" t="s">
        <v>58</v>
      </c>
      <c r="D30" s="80"/>
      <c r="E30" s="80"/>
      <c r="F30" s="81"/>
      <c r="G30" s="47"/>
      <c r="H30" s="19"/>
      <c r="I30" s="19"/>
      <c r="J30" s="20"/>
      <c r="L30" s="20"/>
    </row>
    <row r="31" spans="2:13" ht="5.0999999999999996" customHeight="1" x14ac:dyDescent="0.25">
      <c r="B31" s="17"/>
      <c r="C31" s="35"/>
      <c r="D31" s="35"/>
      <c r="E31" s="35"/>
      <c r="F31" s="35"/>
      <c r="G31" s="47"/>
      <c r="H31" s="19"/>
      <c r="I31" s="19"/>
      <c r="J31" s="20"/>
      <c r="L31" s="20"/>
    </row>
    <row r="32" spans="2:13" ht="30" customHeight="1" x14ac:dyDescent="0.25">
      <c r="B32" s="17"/>
      <c r="C32" s="36" t="s">
        <v>22</v>
      </c>
      <c r="D32" s="37" t="s">
        <v>39</v>
      </c>
      <c r="E32" s="38"/>
      <c r="F32" s="39">
        <v>3</v>
      </c>
      <c r="G32" s="40">
        <v>8</v>
      </c>
      <c r="H32" s="41">
        <v>600</v>
      </c>
      <c r="I32" s="42"/>
      <c r="J32" s="43">
        <f>ROUND(K32,2)</f>
        <v>0</v>
      </c>
      <c r="K32" s="62">
        <f>$J$5*(1+4%)^(F32-3)*(1+4%)^(G32-8)*(1+3%)^(1-(630/H32))</f>
        <v>0</v>
      </c>
      <c r="L32" s="22"/>
      <c r="M32" s="9"/>
    </row>
    <row r="33" spans="2:13" ht="14.1" customHeight="1" x14ac:dyDescent="0.25">
      <c r="B33" s="17"/>
      <c r="C33" s="45"/>
      <c r="D33" s="19"/>
      <c r="E33" s="19"/>
      <c r="F33" s="47"/>
      <c r="G33" s="47"/>
      <c r="H33" s="20"/>
      <c r="I33" s="20"/>
      <c r="J33" s="22"/>
      <c r="K33" s="63"/>
      <c r="L33" s="22"/>
      <c r="M33" s="9"/>
    </row>
    <row r="34" spans="2:13" ht="5.0999999999999996" customHeight="1" thickBot="1" x14ac:dyDescent="0.3">
      <c r="B34" s="17"/>
      <c r="C34" s="45"/>
      <c r="D34" s="19"/>
      <c r="E34" s="19"/>
      <c r="F34" s="47"/>
      <c r="G34" s="47"/>
      <c r="H34" s="20"/>
      <c r="I34" s="20"/>
      <c r="J34" s="22"/>
      <c r="K34" s="63"/>
      <c r="L34" s="22"/>
      <c r="M34" s="9"/>
    </row>
    <row r="35" spans="2:13" ht="30" customHeight="1" thickBot="1" x14ac:dyDescent="0.3">
      <c r="B35" s="17"/>
      <c r="C35" s="79" t="s">
        <v>21</v>
      </c>
      <c r="D35" s="80"/>
      <c r="E35" s="80"/>
      <c r="F35" s="81"/>
      <c r="G35" s="47"/>
      <c r="H35" s="19"/>
      <c r="I35" s="19"/>
      <c r="J35" s="20"/>
      <c r="L35" s="20"/>
    </row>
    <row r="36" spans="2:13" ht="5.0999999999999996" customHeight="1" x14ac:dyDescent="0.25">
      <c r="B36" s="17"/>
      <c r="C36" s="35"/>
      <c r="D36" s="35"/>
      <c r="E36" s="35"/>
      <c r="F36" s="35"/>
      <c r="G36" s="47"/>
      <c r="H36" s="19"/>
      <c r="I36" s="19"/>
      <c r="J36" s="20"/>
      <c r="L36" s="20"/>
    </row>
    <row r="37" spans="2:13" ht="30" customHeight="1" x14ac:dyDescent="0.25">
      <c r="B37" s="17"/>
      <c r="C37" s="36" t="s">
        <v>20</v>
      </c>
      <c r="D37" s="37" t="s">
        <v>38</v>
      </c>
      <c r="E37" s="38"/>
      <c r="F37" s="39">
        <v>7</v>
      </c>
      <c r="G37" s="40">
        <v>6</v>
      </c>
      <c r="H37" s="41">
        <v>450</v>
      </c>
      <c r="I37" s="42"/>
      <c r="J37" s="43">
        <f>ROUND(K37,2)</f>
        <v>0</v>
      </c>
      <c r="K37" s="62">
        <f>$J$5*(1+4%)^(F37-3)*(1+4%)^(G37-8)*(1+3%)^(1-(630/H37))</f>
        <v>0</v>
      </c>
      <c r="L37" s="22"/>
      <c r="M37" s="9"/>
    </row>
    <row r="38" spans="2:13" ht="14.1" customHeight="1" x14ac:dyDescent="0.25">
      <c r="B38" s="17"/>
      <c r="C38" s="45"/>
      <c r="D38" s="19"/>
      <c r="E38" s="19"/>
      <c r="F38" s="47"/>
      <c r="G38" s="47"/>
      <c r="H38" s="20"/>
      <c r="I38" s="20"/>
      <c r="J38" s="22"/>
      <c r="K38" s="63"/>
      <c r="L38" s="22"/>
      <c r="M38" s="9"/>
    </row>
    <row r="39" spans="2:13" ht="5.0999999999999996" customHeight="1" thickBot="1" x14ac:dyDescent="0.3">
      <c r="B39" s="17"/>
      <c r="C39" s="45"/>
      <c r="D39" s="19"/>
      <c r="E39" s="19"/>
      <c r="F39" s="47"/>
      <c r="G39" s="47"/>
      <c r="H39" s="20"/>
      <c r="I39" s="20"/>
      <c r="J39" s="22"/>
      <c r="K39" s="63"/>
      <c r="L39" s="22"/>
      <c r="M39" s="9"/>
    </row>
    <row r="40" spans="2:13" ht="30" customHeight="1" thickBot="1" x14ac:dyDescent="0.3">
      <c r="B40" s="17"/>
      <c r="C40" s="79" t="s">
        <v>19</v>
      </c>
      <c r="D40" s="80"/>
      <c r="E40" s="80"/>
      <c r="F40" s="81"/>
      <c r="G40" s="47"/>
      <c r="H40" s="19"/>
      <c r="I40" s="19"/>
      <c r="J40" s="20"/>
      <c r="L40" s="20"/>
    </row>
    <row r="41" spans="2:13" ht="5.0999999999999996" customHeight="1" x14ac:dyDescent="0.25">
      <c r="B41" s="17"/>
      <c r="C41" s="35"/>
      <c r="D41" s="35"/>
      <c r="E41" s="35"/>
      <c r="F41" s="35"/>
      <c r="G41" s="47"/>
      <c r="H41" s="19"/>
      <c r="I41" s="19"/>
      <c r="J41" s="20"/>
      <c r="L41" s="20"/>
    </row>
    <row r="42" spans="2:13" ht="30" customHeight="1" x14ac:dyDescent="0.25">
      <c r="B42" s="17"/>
      <c r="C42" s="36" t="s">
        <v>17</v>
      </c>
      <c r="D42" s="37" t="s">
        <v>43</v>
      </c>
      <c r="E42" s="38"/>
      <c r="F42" s="39">
        <v>2</v>
      </c>
      <c r="G42" s="40">
        <v>6</v>
      </c>
      <c r="H42" s="41">
        <v>450</v>
      </c>
      <c r="I42" s="42"/>
      <c r="J42" s="43">
        <f>ROUND(K42,2)</f>
        <v>0</v>
      </c>
      <c r="K42" s="62">
        <f>$J$5*(1+4%)^(F42-3)*(1+4%)^(G42-8)*(1+3%)^(1-(630/H42))</f>
        <v>0</v>
      </c>
      <c r="L42" s="22"/>
      <c r="M42" s="9"/>
    </row>
    <row r="43" spans="2:13" ht="14.1" customHeight="1" x14ac:dyDescent="0.25">
      <c r="B43" s="17"/>
      <c r="C43" s="45"/>
      <c r="D43" s="19"/>
      <c r="E43" s="19"/>
      <c r="F43" s="47"/>
      <c r="G43" s="47"/>
      <c r="H43" s="20"/>
      <c r="I43" s="20"/>
      <c r="J43" s="22"/>
      <c r="K43" s="63"/>
      <c r="L43" s="22"/>
      <c r="M43" s="9"/>
    </row>
    <row r="44" spans="2:13" ht="5.0999999999999996" customHeight="1" thickBot="1" x14ac:dyDescent="0.3">
      <c r="B44" s="17"/>
      <c r="C44" s="45"/>
      <c r="D44" s="19"/>
      <c r="E44" s="19"/>
      <c r="F44" s="47"/>
      <c r="G44" s="47"/>
      <c r="H44" s="20"/>
      <c r="I44" s="20"/>
      <c r="J44" s="22"/>
      <c r="K44" s="63"/>
      <c r="L44" s="22"/>
      <c r="M44" s="9"/>
    </row>
    <row r="45" spans="2:13" ht="30" customHeight="1" thickBot="1" x14ac:dyDescent="0.3">
      <c r="B45" s="17"/>
      <c r="C45" s="79" t="s">
        <v>18</v>
      </c>
      <c r="D45" s="80"/>
      <c r="E45" s="80"/>
      <c r="F45" s="81"/>
      <c r="G45" s="47"/>
      <c r="H45" s="19"/>
      <c r="I45" s="19"/>
      <c r="J45" s="20"/>
      <c r="L45" s="20"/>
    </row>
    <row r="46" spans="2:13" ht="5.0999999999999996" customHeight="1" x14ac:dyDescent="0.25">
      <c r="B46" s="17"/>
      <c r="C46" s="35"/>
      <c r="D46" s="35"/>
      <c r="E46" s="35"/>
      <c r="F46" s="35"/>
      <c r="G46" s="47"/>
      <c r="H46" s="19"/>
      <c r="I46" s="19"/>
      <c r="J46" s="20"/>
      <c r="L46" s="20"/>
    </row>
    <row r="47" spans="2:13" ht="30" customHeight="1" x14ac:dyDescent="0.25">
      <c r="B47" s="17"/>
      <c r="C47" s="36" t="s">
        <v>17</v>
      </c>
      <c r="D47" s="37" t="s">
        <v>40</v>
      </c>
      <c r="E47" s="38"/>
      <c r="F47" s="39">
        <v>3</v>
      </c>
      <c r="G47" s="40">
        <v>8</v>
      </c>
      <c r="H47" s="41">
        <v>630</v>
      </c>
      <c r="I47" s="42"/>
      <c r="J47" s="43">
        <f>ROUND(K47,2)</f>
        <v>0</v>
      </c>
      <c r="K47" s="62">
        <f>$J$5*(1+4%)^(F47-3)*(1+4%)^(G47-8)*(1+3%)^(1-(630/H47))</f>
        <v>0</v>
      </c>
      <c r="L47" s="22"/>
      <c r="M47" s="9"/>
    </row>
    <row r="48" spans="2:13" ht="14.1" customHeight="1" x14ac:dyDescent="0.25">
      <c r="B48" s="17"/>
      <c r="C48" s="45"/>
      <c r="D48" s="19"/>
      <c r="E48" s="19"/>
      <c r="F48" s="47"/>
      <c r="G48" s="47"/>
      <c r="H48" s="20"/>
      <c r="I48" s="20"/>
      <c r="J48" s="22"/>
      <c r="K48" s="63"/>
      <c r="L48" s="22"/>
      <c r="M48" s="9"/>
    </row>
    <row r="49" spans="2:13" ht="5.0999999999999996" customHeight="1" thickBot="1" x14ac:dyDescent="0.3">
      <c r="B49" s="17"/>
      <c r="C49" s="45"/>
      <c r="D49" s="19"/>
      <c r="E49" s="19"/>
      <c r="F49" s="47"/>
      <c r="G49" s="47"/>
      <c r="H49" s="20"/>
      <c r="I49" s="20"/>
      <c r="J49" s="22"/>
      <c r="K49" s="63"/>
      <c r="L49" s="22"/>
      <c r="M49" s="9"/>
    </row>
    <row r="50" spans="2:13" ht="30" customHeight="1" thickBot="1" x14ac:dyDescent="0.3">
      <c r="B50" s="17"/>
      <c r="C50" s="79" t="s">
        <v>16</v>
      </c>
      <c r="D50" s="80"/>
      <c r="E50" s="80"/>
      <c r="F50" s="81"/>
      <c r="G50" s="47"/>
      <c r="H50" s="19"/>
      <c r="I50" s="19"/>
      <c r="J50" s="20"/>
      <c r="L50" s="20"/>
    </row>
    <row r="51" spans="2:13" ht="5.0999999999999996" customHeight="1" x14ac:dyDescent="0.25">
      <c r="B51" s="17"/>
      <c r="C51" s="35"/>
      <c r="D51" s="35"/>
      <c r="E51" s="35"/>
      <c r="F51" s="35"/>
      <c r="G51" s="47"/>
      <c r="H51" s="19"/>
      <c r="I51" s="19"/>
      <c r="J51" s="20"/>
      <c r="L51" s="20"/>
    </row>
    <row r="52" spans="2:13" ht="30" customHeight="1" x14ac:dyDescent="0.25">
      <c r="B52" s="17"/>
      <c r="C52" s="36" t="s">
        <v>15</v>
      </c>
      <c r="D52" s="37" t="s">
        <v>46</v>
      </c>
      <c r="E52" s="38"/>
      <c r="F52" s="39">
        <v>2</v>
      </c>
      <c r="G52" s="40">
        <v>6</v>
      </c>
      <c r="H52" s="41">
        <v>450</v>
      </c>
      <c r="I52" s="42"/>
      <c r="J52" s="43">
        <f>ROUND(K52,2)</f>
        <v>0</v>
      </c>
      <c r="K52" s="62">
        <f>$J$5*(1+4%)^(F52-3)*(1+4%)^(G52-8)*(1+3%)^(1-(630/H52))</f>
        <v>0</v>
      </c>
      <c r="L52" s="22"/>
      <c r="M52" s="9"/>
    </row>
    <row r="53" spans="2:13" ht="14.1" customHeight="1" x14ac:dyDescent="0.25">
      <c r="B53" s="17"/>
      <c r="C53" s="45"/>
      <c r="D53" s="19"/>
      <c r="E53" s="19"/>
      <c r="F53" s="47"/>
      <c r="G53" s="47"/>
      <c r="H53" s="20"/>
      <c r="I53" s="20"/>
      <c r="J53" s="22"/>
      <c r="K53" s="63"/>
      <c r="L53" s="22"/>
      <c r="M53" s="9"/>
    </row>
    <row r="54" spans="2:13" ht="5.0999999999999996" customHeight="1" thickBot="1" x14ac:dyDescent="0.3">
      <c r="B54" s="17"/>
      <c r="C54" s="45"/>
      <c r="D54" s="19"/>
      <c r="E54" s="19"/>
      <c r="F54" s="47"/>
      <c r="G54" s="47"/>
      <c r="H54" s="20"/>
      <c r="I54" s="20"/>
      <c r="J54" s="22"/>
      <c r="K54" s="63"/>
      <c r="L54" s="22"/>
      <c r="M54" s="9"/>
    </row>
    <row r="55" spans="2:13" ht="30" customHeight="1" thickBot="1" x14ac:dyDescent="0.3">
      <c r="B55" s="17"/>
      <c r="C55" s="79" t="s">
        <v>14</v>
      </c>
      <c r="D55" s="80"/>
      <c r="E55" s="80"/>
      <c r="F55" s="81"/>
      <c r="G55" s="47"/>
      <c r="H55" s="19"/>
      <c r="I55" s="19"/>
      <c r="J55" s="20"/>
      <c r="L55" s="20"/>
    </row>
    <row r="56" spans="2:13" ht="5.0999999999999996" customHeight="1" x14ac:dyDescent="0.25">
      <c r="B56" s="17"/>
      <c r="C56" s="35"/>
      <c r="D56" s="35"/>
      <c r="E56" s="35"/>
      <c r="F56" s="35"/>
      <c r="G56" s="47"/>
      <c r="H56" s="19"/>
      <c r="I56" s="19"/>
      <c r="J56" s="20"/>
      <c r="L56" s="20"/>
    </row>
    <row r="57" spans="2:13" ht="30" customHeight="1" x14ac:dyDescent="0.25">
      <c r="B57" s="17"/>
      <c r="C57" s="36" t="s">
        <v>13</v>
      </c>
      <c r="D57" s="37" t="s">
        <v>37</v>
      </c>
      <c r="E57" s="38"/>
      <c r="F57" s="39">
        <v>2</v>
      </c>
      <c r="G57" s="40">
        <v>8</v>
      </c>
      <c r="H57" s="41">
        <v>630</v>
      </c>
      <c r="I57" s="42"/>
      <c r="J57" s="43">
        <f>ROUND(K57,2)</f>
        <v>0</v>
      </c>
      <c r="K57" s="62">
        <f>$J$5*(1+4%)^(F57-3)*(1+4%)^(G57-8)*(1+3%)^(1-(630/H57))</f>
        <v>0</v>
      </c>
      <c r="L57" s="22"/>
      <c r="M57" s="9"/>
    </row>
    <row r="58" spans="2:13" ht="14.1" customHeight="1" x14ac:dyDescent="0.25">
      <c r="B58" s="17"/>
      <c r="C58" s="45"/>
      <c r="D58" s="19"/>
      <c r="E58" s="19"/>
      <c r="F58" s="47"/>
      <c r="G58" s="47"/>
      <c r="H58" s="20"/>
      <c r="I58" s="20"/>
      <c r="J58" s="22"/>
      <c r="K58" s="63"/>
      <c r="L58" s="22"/>
      <c r="M58" s="9"/>
    </row>
    <row r="59" spans="2:13" ht="5.0999999999999996" customHeight="1" thickBot="1" x14ac:dyDescent="0.3">
      <c r="B59" s="17"/>
      <c r="C59" s="45"/>
      <c r="D59" s="19"/>
      <c r="E59" s="19"/>
      <c r="F59" s="47"/>
      <c r="G59" s="47"/>
      <c r="H59" s="20"/>
      <c r="I59" s="20"/>
      <c r="J59" s="22"/>
      <c r="K59" s="63"/>
      <c r="L59" s="22"/>
      <c r="M59" s="9"/>
    </row>
    <row r="60" spans="2:13" ht="30" customHeight="1" thickBot="1" x14ac:dyDescent="0.3">
      <c r="B60" s="17"/>
      <c r="C60" s="79" t="s">
        <v>12</v>
      </c>
      <c r="D60" s="80"/>
      <c r="E60" s="80"/>
      <c r="F60" s="81"/>
      <c r="G60" s="47"/>
      <c r="H60" s="19"/>
      <c r="I60" s="19"/>
      <c r="J60" s="20"/>
      <c r="L60" s="20"/>
    </row>
    <row r="61" spans="2:13" ht="5.0999999999999996" customHeight="1" x14ac:dyDescent="0.25">
      <c r="B61" s="17"/>
      <c r="C61" s="35"/>
      <c r="D61" s="35"/>
      <c r="E61" s="35"/>
      <c r="F61" s="35"/>
      <c r="G61" s="47"/>
      <c r="H61" s="19"/>
      <c r="I61" s="19"/>
      <c r="J61" s="20"/>
      <c r="L61" s="20"/>
    </row>
    <row r="62" spans="2:13" ht="30" customHeight="1" x14ac:dyDescent="0.25">
      <c r="B62" s="17"/>
      <c r="C62" s="36" t="s">
        <v>11</v>
      </c>
      <c r="D62" s="37" t="s">
        <v>42</v>
      </c>
      <c r="E62" s="38"/>
      <c r="F62" s="39">
        <v>6</v>
      </c>
      <c r="G62" s="40">
        <v>4</v>
      </c>
      <c r="H62" s="41">
        <v>320</v>
      </c>
      <c r="I62" s="42"/>
      <c r="J62" s="43">
        <f>ROUND(K62,2)</f>
        <v>0</v>
      </c>
      <c r="K62" s="62">
        <f>$J$5*(1+4%)^(F62-3)*(1+4%)^(G62-8)*(1+3%)^(1-(630/H62))</f>
        <v>0</v>
      </c>
      <c r="L62" s="22"/>
      <c r="M62" s="9"/>
    </row>
    <row r="63" spans="2:13" ht="14.1" customHeight="1" x14ac:dyDescent="0.25">
      <c r="B63" s="17"/>
      <c r="C63" s="45"/>
      <c r="D63" s="19"/>
      <c r="E63" s="19"/>
      <c r="F63" s="47"/>
      <c r="G63" s="47"/>
      <c r="H63" s="20"/>
      <c r="I63" s="20"/>
      <c r="J63" s="22"/>
      <c r="K63" s="63"/>
      <c r="L63" s="22"/>
      <c r="M63" s="9"/>
    </row>
    <row r="64" spans="2:13" ht="5.0999999999999996" customHeight="1" thickBot="1" x14ac:dyDescent="0.3">
      <c r="B64" s="17"/>
      <c r="C64" s="45"/>
      <c r="D64" s="19"/>
      <c r="E64" s="19"/>
      <c r="F64" s="47"/>
      <c r="G64" s="47"/>
      <c r="H64" s="20"/>
      <c r="I64" s="20"/>
      <c r="J64" s="22"/>
      <c r="K64" s="63"/>
      <c r="L64" s="22"/>
      <c r="M64" s="9"/>
    </row>
    <row r="65" spans="2:13" ht="30" customHeight="1" thickBot="1" x14ac:dyDescent="0.3">
      <c r="B65" s="17"/>
      <c r="C65" s="79" t="s">
        <v>10</v>
      </c>
      <c r="D65" s="80"/>
      <c r="E65" s="80"/>
      <c r="F65" s="81"/>
      <c r="G65" s="47"/>
      <c r="H65" s="19"/>
      <c r="I65" s="19"/>
      <c r="J65" s="20"/>
      <c r="L65" s="20"/>
    </row>
    <row r="66" spans="2:13" ht="5.0999999999999996" customHeight="1" x14ac:dyDescent="0.25">
      <c r="B66" s="17"/>
      <c r="C66" s="35"/>
      <c r="D66" s="35"/>
      <c r="E66" s="35"/>
      <c r="F66" s="35"/>
      <c r="G66" s="47"/>
      <c r="H66" s="19"/>
      <c r="I66" s="19"/>
      <c r="J66" s="20"/>
      <c r="L66" s="20"/>
    </row>
    <row r="67" spans="2:13" ht="30" customHeight="1" x14ac:dyDescent="0.25">
      <c r="B67" s="17"/>
      <c r="C67" s="36" t="s">
        <v>9</v>
      </c>
      <c r="D67" s="37" t="s">
        <v>33</v>
      </c>
      <c r="E67" s="38"/>
      <c r="F67" s="39">
        <v>4</v>
      </c>
      <c r="G67" s="40">
        <v>8</v>
      </c>
      <c r="H67" s="41">
        <v>600</v>
      </c>
      <c r="I67" s="42"/>
      <c r="J67" s="43">
        <f>ROUND(K67,2)</f>
        <v>0</v>
      </c>
      <c r="K67" s="62">
        <f>$J$5*(1+4%)^(F67-3)*(1+4%)^(G67-8)*(1+3%)^(1-(630/H67))</f>
        <v>0</v>
      </c>
      <c r="L67" s="22"/>
      <c r="M67" s="9"/>
    </row>
    <row r="68" spans="2:13" ht="30" customHeight="1" x14ac:dyDescent="0.25">
      <c r="B68" s="17"/>
      <c r="C68" s="36" t="s">
        <v>8</v>
      </c>
      <c r="D68" s="37" t="s">
        <v>34</v>
      </c>
      <c r="E68" s="38"/>
      <c r="F68" s="39">
        <v>2</v>
      </c>
      <c r="G68" s="40">
        <v>8</v>
      </c>
      <c r="H68" s="41">
        <v>630</v>
      </c>
      <c r="I68" s="42"/>
      <c r="J68" s="43">
        <f>ROUND(K68,2)</f>
        <v>0</v>
      </c>
      <c r="K68" s="62">
        <f>$J$5*(1+4%)^(F68-3)*(1+4%)^(G68-8)*(1+3%)^(1-(630/H68))</f>
        <v>0</v>
      </c>
      <c r="L68" s="22"/>
      <c r="M68" s="9"/>
    </row>
    <row r="69" spans="2:13" ht="30" customHeight="1" x14ac:dyDescent="0.25">
      <c r="B69" s="17"/>
      <c r="C69" s="36" t="s">
        <v>8</v>
      </c>
      <c r="D69" s="37" t="s">
        <v>35</v>
      </c>
      <c r="E69" s="38"/>
      <c r="F69" s="39">
        <v>2</v>
      </c>
      <c r="G69" s="40">
        <v>8</v>
      </c>
      <c r="H69" s="41">
        <v>630</v>
      </c>
      <c r="I69" s="42"/>
      <c r="J69" s="43">
        <f>ROUND(K69,2)</f>
        <v>0</v>
      </c>
      <c r="K69" s="62">
        <f>$J$5*(1+4%)^(F69-3)*(1+4%)^(G69-8)*(1+3%)^(1-(630/H69))</f>
        <v>0</v>
      </c>
      <c r="L69" s="22"/>
      <c r="M69" s="9"/>
    </row>
    <row r="70" spans="2:13" ht="14.1" customHeight="1" x14ac:dyDescent="0.25">
      <c r="B70" s="17"/>
      <c r="C70" s="45"/>
      <c r="D70" s="19"/>
      <c r="E70" s="19"/>
      <c r="F70" s="47"/>
      <c r="G70" s="47"/>
      <c r="H70" s="20"/>
      <c r="I70" s="20"/>
      <c r="J70" s="22"/>
      <c r="K70" s="63"/>
      <c r="L70" s="22"/>
      <c r="M70" s="9"/>
    </row>
    <row r="71" spans="2:13" ht="5.0999999999999996" customHeight="1" thickBot="1" x14ac:dyDescent="0.3">
      <c r="B71" s="17"/>
      <c r="C71" s="45"/>
      <c r="D71" s="19"/>
      <c r="E71" s="19"/>
      <c r="F71" s="47"/>
      <c r="G71" s="47"/>
      <c r="H71" s="20"/>
      <c r="I71" s="20"/>
      <c r="J71" s="22"/>
      <c r="K71" s="63"/>
      <c r="L71" s="22"/>
      <c r="M71" s="9"/>
    </row>
    <row r="72" spans="2:13" ht="30" customHeight="1" thickBot="1" x14ac:dyDescent="0.3">
      <c r="B72" s="17"/>
      <c r="C72" s="79" t="s">
        <v>7</v>
      </c>
      <c r="D72" s="80"/>
      <c r="E72" s="80"/>
      <c r="F72" s="81"/>
      <c r="G72" s="47"/>
      <c r="H72" s="19"/>
      <c r="I72" s="19"/>
      <c r="J72" s="20"/>
      <c r="L72" s="20"/>
    </row>
    <row r="73" spans="2:13" ht="5.0999999999999996" customHeight="1" x14ac:dyDescent="0.25">
      <c r="B73" s="17"/>
      <c r="C73" s="35"/>
      <c r="D73" s="35"/>
      <c r="E73" s="35"/>
      <c r="F73" s="35"/>
      <c r="G73" s="47"/>
      <c r="H73" s="19"/>
      <c r="I73" s="19"/>
      <c r="J73" s="20"/>
      <c r="L73" s="20"/>
    </row>
    <row r="74" spans="2:13" ht="30" customHeight="1" x14ac:dyDescent="0.25">
      <c r="B74" s="17"/>
      <c r="C74" s="36" t="s">
        <v>6</v>
      </c>
      <c r="D74" s="37" t="s">
        <v>70</v>
      </c>
      <c r="E74" s="38"/>
      <c r="F74" s="39">
        <v>4</v>
      </c>
      <c r="G74" s="40">
        <v>8</v>
      </c>
      <c r="H74" s="41">
        <v>630</v>
      </c>
      <c r="I74" s="42"/>
      <c r="J74" s="43">
        <f>ROUND(K74,2)</f>
        <v>0</v>
      </c>
      <c r="K74" s="62">
        <f>$J$5*(1+4%)^(F74-3)*(1+4%)^(G74-8)*(1+3%)^(1-(630/H74))</f>
        <v>0</v>
      </c>
      <c r="L74" s="22"/>
      <c r="M74" s="9"/>
    </row>
    <row r="75" spans="2:13" ht="14.1" customHeight="1" x14ac:dyDescent="0.25">
      <c r="B75" s="17"/>
      <c r="C75" s="45"/>
      <c r="D75" s="19"/>
      <c r="E75" s="19"/>
      <c r="F75" s="47"/>
      <c r="G75" s="47"/>
      <c r="H75" s="20"/>
      <c r="I75" s="20"/>
      <c r="J75" s="22"/>
      <c r="K75" s="63"/>
      <c r="L75" s="22"/>
      <c r="M75" s="9"/>
    </row>
    <row r="76" spans="2:13" ht="5.0999999999999996" customHeight="1" thickBot="1" x14ac:dyDescent="0.3">
      <c r="B76" s="17"/>
      <c r="C76" s="45"/>
      <c r="D76" s="19"/>
      <c r="E76" s="19"/>
      <c r="F76" s="47"/>
      <c r="G76" s="47"/>
      <c r="H76" s="20"/>
      <c r="I76" s="20"/>
      <c r="J76" s="22"/>
      <c r="K76" s="63"/>
      <c r="L76" s="22"/>
      <c r="M76" s="9"/>
    </row>
    <row r="77" spans="2:13" ht="30" customHeight="1" thickBot="1" x14ac:dyDescent="0.3">
      <c r="B77" s="17"/>
      <c r="C77" s="79" t="s">
        <v>5</v>
      </c>
      <c r="D77" s="80"/>
      <c r="E77" s="80"/>
      <c r="F77" s="81"/>
      <c r="G77" s="47"/>
      <c r="H77" s="19"/>
      <c r="I77" s="19"/>
      <c r="J77" s="20"/>
      <c r="L77" s="20"/>
    </row>
    <row r="78" spans="2:13" ht="5.0999999999999996" customHeight="1" x14ac:dyDescent="0.25">
      <c r="B78" s="17"/>
      <c r="C78" s="35"/>
      <c r="D78" s="35"/>
      <c r="E78" s="35"/>
      <c r="F78" s="35"/>
      <c r="G78" s="47"/>
      <c r="H78" s="19"/>
      <c r="I78" s="19"/>
      <c r="J78" s="20"/>
      <c r="L78" s="20"/>
    </row>
    <row r="79" spans="2:13" ht="30" customHeight="1" x14ac:dyDescent="0.25">
      <c r="B79" s="17"/>
      <c r="C79" s="36" t="s">
        <v>4</v>
      </c>
      <c r="D79" s="37" t="s">
        <v>32</v>
      </c>
      <c r="E79" s="38"/>
      <c r="F79" s="39">
        <v>4</v>
      </c>
      <c r="G79" s="40">
        <v>8</v>
      </c>
      <c r="H79" s="41">
        <v>600</v>
      </c>
      <c r="I79" s="42"/>
      <c r="J79" s="43">
        <f>ROUND(K79,2)</f>
        <v>0</v>
      </c>
      <c r="K79" s="62">
        <f>$J$5*(1+4%)^(F79-3)*(1+4%)^(G79-8)*(1+3%)^(1-(630/H79))</f>
        <v>0</v>
      </c>
      <c r="L79" s="22"/>
      <c r="M79" s="9"/>
    </row>
    <row r="80" spans="2:13" ht="14.1" customHeight="1" x14ac:dyDescent="0.25">
      <c r="B80" s="17"/>
      <c r="C80" s="45"/>
      <c r="D80" s="19"/>
      <c r="E80" s="19"/>
      <c r="F80" s="47"/>
      <c r="G80" s="47"/>
      <c r="H80" s="20"/>
      <c r="I80" s="20"/>
      <c r="J80" s="22"/>
      <c r="K80" s="63"/>
      <c r="L80" s="22"/>
      <c r="M80" s="9"/>
    </row>
    <row r="81" spans="2:13" ht="5.0999999999999996" customHeight="1" thickBot="1" x14ac:dyDescent="0.3">
      <c r="B81" s="17"/>
      <c r="C81" s="45"/>
      <c r="D81" s="19"/>
      <c r="E81" s="19"/>
      <c r="F81" s="47"/>
      <c r="G81" s="47"/>
      <c r="H81" s="20"/>
      <c r="I81" s="20"/>
      <c r="J81" s="22"/>
      <c r="K81" s="63"/>
      <c r="L81" s="22"/>
      <c r="M81" s="9"/>
    </row>
    <row r="82" spans="2:13" ht="30" customHeight="1" thickBot="1" x14ac:dyDescent="0.3">
      <c r="B82" s="17"/>
      <c r="C82" s="79" t="s">
        <v>3</v>
      </c>
      <c r="D82" s="80"/>
      <c r="E82" s="80"/>
      <c r="F82" s="81"/>
      <c r="G82" s="47"/>
      <c r="H82" s="19"/>
      <c r="I82" s="19"/>
      <c r="J82" s="20"/>
      <c r="L82" s="20"/>
    </row>
    <row r="83" spans="2:13" ht="5.0999999999999996" customHeight="1" x14ac:dyDescent="0.25">
      <c r="B83" s="17"/>
      <c r="C83" s="35"/>
      <c r="D83" s="35"/>
      <c r="E83" s="35"/>
      <c r="F83" s="35"/>
      <c r="G83" s="47"/>
      <c r="H83" s="19"/>
      <c r="I83" s="19"/>
      <c r="J83" s="20"/>
      <c r="L83" s="20"/>
    </row>
    <row r="84" spans="2:13" ht="30" customHeight="1" x14ac:dyDescent="0.25">
      <c r="B84" s="17"/>
      <c r="C84" s="36" t="s">
        <v>45</v>
      </c>
      <c r="D84" s="37" t="s">
        <v>76</v>
      </c>
      <c r="E84" s="38"/>
      <c r="F84" s="39">
        <v>3</v>
      </c>
      <c r="G84" s="40">
        <v>10</v>
      </c>
      <c r="H84" s="41">
        <v>900</v>
      </c>
      <c r="I84" s="42"/>
      <c r="J84" s="43">
        <f>ROUND(K84,2)</f>
        <v>0</v>
      </c>
      <c r="K84" s="62">
        <f>$J$5*(1+4%)^(F84-3)*(1+4%)^(G84-8)*(1+3%)^(1-(630/H84))</f>
        <v>0</v>
      </c>
      <c r="L84" s="22"/>
      <c r="M84" s="9"/>
    </row>
    <row r="85" spans="2:13" ht="14.1" customHeight="1" x14ac:dyDescent="0.25">
      <c r="B85" s="17"/>
      <c r="C85" s="45"/>
      <c r="D85" s="19"/>
      <c r="E85" s="19"/>
      <c r="F85" s="47"/>
      <c r="G85" s="47"/>
      <c r="H85" s="20"/>
      <c r="I85" s="20"/>
      <c r="J85" s="22"/>
      <c r="K85" s="63"/>
      <c r="L85" s="22"/>
      <c r="M85" s="9"/>
    </row>
    <row r="86" spans="2:13" ht="5.0999999999999996" customHeight="1" thickBot="1" x14ac:dyDescent="0.3">
      <c r="B86" s="17"/>
      <c r="C86" s="45"/>
      <c r="D86" s="19"/>
      <c r="E86" s="19"/>
      <c r="F86" s="47"/>
      <c r="G86" s="47"/>
      <c r="H86" s="20"/>
      <c r="I86" s="20"/>
      <c r="J86" s="22"/>
      <c r="K86" s="63"/>
      <c r="L86" s="22"/>
      <c r="M86" s="9"/>
    </row>
    <row r="87" spans="2:13" ht="30" customHeight="1" thickBot="1" x14ac:dyDescent="0.3">
      <c r="B87" s="17"/>
      <c r="C87" s="79" t="s">
        <v>2</v>
      </c>
      <c r="D87" s="80"/>
      <c r="E87" s="80"/>
      <c r="F87" s="81"/>
      <c r="G87" s="47"/>
      <c r="H87" s="20"/>
      <c r="I87" s="20"/>
      <c r="J87" s="20"/>
      <c r="L87" s="20"/>
    </row>
    <row r="88" spans="2:13" ht="5.0999999999999996" customHeight="1" x14ac:dyDescent="0.25">
      <c r="B88" s="17"/>
      <c r="C88" s="35"/>
      <c r="D88" s="35"/>
      <c r="E88" s="35"/>
      <c r="F88" s="35"/>
      <c r="G88" s="47"/>
      <c r="H88" s="20"/>
      <c r="I88" s="20"/>
      <c r="J88" s="20"/>
      <c r="L88" s="20"/>
    </row>
    <row r="89" spans="2:13" ht="30" customHeight="1" x14ac:dyDescent="0.25">
      <c r="B89" s="17"/>
      <c r="C89" s="36" t="s">
        <v>44</v>
      </c>
      <c r="D89" s="37" t="s">
        <v>0</v>
      </c>
      <c r="E89" s="38"/>
      <c r="F89" s="39">
        <v>4</v>
      </c>
      <c r="G89" s="40">
        <v>9</v>
      </c>
      <c r="H89" s="41">
        <v>675</v>
      </c>
      <c r="I89" s="42"/>
      <c r="J89" s="43">
        <f>ROUND(K89,2)</f>
        <v>0</v>
      </c>
      <c r="K89" s="62">
        <f>$J$5*(1+4%)^(F89-3)*(1+4%)^(G89-8)*(1+3%)^(1-(630/H89))</f>
        <v>0</v>
      </c>
      <c r="L89" s="22"/>
      <c r="M89" s="9"/>
    </row>
    <row r="90" spans="2:13" ht="14.1" customHeight="1" x14ac:dyDescent="0.25">
      <c r="B90" s="17"/>
      <c r="C90" s="45"/>
      <c r="D90" s="19"/>
      <c r="E90" s="19"/>
      <c r="F90" s="47"/>
      <c r="G90" s="47"/>
      <c r="H90" s="20"/>
      <c r="I90" s="20"/>
      <c r="J90" s="22"/>
      <c r="K90" s="63"/>
      <c r="L90" s="22"/>
      <c r="M90" s="9"/>
    </row>
    <row r="91" spans="2:13" ht="5.0999999999999996" customHeight="1" thickBot="1" x14ac:dyDescent="0.3">
      <c r="B91" s="17"/>
      <c r="C91" s="45"/>
      <c r="D91" s="19"/>
      <c r="E91" s="19"/>
      <c r="F91" s="47"/>
      <c r="G91" s="47"/>
      <c r="H91" s="20"/>
      <c r="I91" s="20"/>
      <c r="J91" s="22"/>
      <c r="K91" s="63"/>
      <c r="L91" s="22"/>
      <c r="M91" s="9"/>
    </row>
    <row r="92" spans="2:13" ht="30" customHeight="1" thickBot="1" x14ac:dyDescent="0.3">
      <c r="B92" s="17"/>
      <c r="C92" s="79" t="s">
        <v>1</v>
      </c>
      <c r="D92" s="80"/>
      <c r="E92" s="80"/>
      <c r="F92" s="81"/>
      <c r="G92" s="47"/>
      <c r="H92" s="19"/>
      <c r="I92" s="19"/>
      <c r="J92" s="20"/>
      <c r="L92" s="20"/>
    </row>
    <row r="93" spans="2:13" ht="5.0999999999999996" customHeight="1" x14ac:dyDescent="0.25">
      <c r="B93" s="17"/>
      <c r="C93" s="35"/>
      <c r="D93" s="35"/>
      <c r="E93" s="35"/>
      <c r="F93" s="35"/>
      <c r="G93" s="47"/>
      <c r="H93" s="19"/>
      <c r="I93" s="19"/>
      <c r="J93" s="20"/>
      <c r="L93" s="20"/>
    </row>
    <row r="94" spans="2:13" ht="30" customHeight="1" x14ac:dyDescent="0.25">
      <c r="B94" s="17"/>
      <c r="C94" s="36" t="s">
        <v>53</v>
      </c>
      <c r="D94" s="37" t="s">
        <v>0</v>
      </c>
      <c r="E94" s="38"/>
      <c r="F94" s="39">
        <v>2</v>
      </c>
      <c r="G94" s="40">
        <v>2</v>
      </c>
      <c r="H94" s="41">
        <v>150</v>
      </c>
      <c r="I94" s="42"/>
      <c r="J94" s="43">
        <f>ROUND(K94,2)</f>
        <v>0</v>
      </c>
      <c r="K94" s="62">
        <f>$J$5/1.3*(1+4%)^(F94-3)*(1+4%)^(G94-8)*(1+3%)^(1-(630/H94))</f>
        <v>0</v>
      </c>
      <c r="L94" s="22"/>
      <c r="M94" s="9"/>
    </row>
    <row r="95" spans="2:13" ht="5.0999999999999996" customHeight="1" x14ac:dyDescent="0.25">
      <c r="B95" s="17"/>
      <c r="C95" s="45"/>
      <c r="D95" s="19"/>
      <c r="E95" s="19"/>
      <c r="F95" s="47"/>
      <c r="G95" s="47"/>
      <c r="H95" s="20"/>
      <c r="I95" s="20"/>
      <c r="J95" s="22"/>
      <c r="K95" s="63"/>
      <c r="L95" s="22"/>
      <c r="M95" s="9"/>
    </row>
    <row r="96" spans="2:13" ht="8.25" customHeight="1" x14ac:dyDescent="0.25">
      <c r="B96" s="17"/>
      <c r="C96" s="49"/>
      <c r="D96" s="19"/>
      <c r="E96" s="19"/>
      <c r="F96" s="47"/>
      <c r="G96" s="47"/>
      <c r="H96" s="20"/>
      <c r="I96" s="20"/>
      <c r="J96" s="22"/>
      <c r="K96" s="63"/>
      <c r="L96" s="22"/>
      <c r="M96" s="9"/>
    </row>
    <row r="97" spans="2:14" ht="9.75" customHeight="1" thickBot="1" x14ac:dyDescent="0.3">
      <c r="B97" s="17"/>
      <c r="C97" s="18"/>
      <c r="D97" s="19"/>
      <c r="E97" s="19"/>
      <c r="F97" s="19"/>
      <c r="G97" s="19"/>
      <c r="H97" s="19"/>
      <c r="I97" s="19"/>
      <c r="J97" s="20"/>
      <c r="L97" s="20"/>
    </row>
    <row r="98" spans="2:14" ht="27.75" customHeight="1" thickBot="1" x14ac:dyDescent="0.3">
      <c r="B98" s="17"/>
      <c r="C98" s="82" t="s">
        <v>81</v>
      </c>
      <c r="D98" s="83"/>
      <c r="E98" s="83"/>
      <c r="F98" s="83"/>
      <c r="G98" s="84"/>
      <c r="H98" s="85"/>
      <c r="I98" s="19"/>
      <c r="J98" s="43">
        <f>J94+J89+J84+J79+J74+J69+J68+J67+J62+J52+J42+J37+J27+J22+J17+J16+J15</f>
        <v>0</v>
      </c>
      <c r="K98" s="63"/>
      <c r="L98" s="22"/>
      <c r="M98" s="9"/>
      <c r="N98" s="10"/>
    </row>
    <row r="99" spans="2:14" ht="16.5" customHeight="1" thickBot="1" x14ac:dyDescent="0.3">
      <c r="B99" s="17"/>
      <c r="C99" s="18"/>
      <c r="D99" s="19"/>
      <c r="E99" s="19"/>
      <c r="F99" s="19"/>
      <c r="G99" s="19"/>
      <c r="H99" s="19"/>
      <c r="I99" s="19"/>
      <c r="J99" s="20"/>
      <c r="L99" s="20"/>
    </row>
    <row r="100" spans="2:14" ht="27.75" customHeight="1" thickBot="1" x14ac:dyDescent="0.3">
      <c r="B100" s="17"/>
      <c r="C100" s="82" t="s">
        <v>82</v>
      </c>
      <c r="D100" s="83"/>
      <c r="E100" s="83"/>
      <c r="F100" s="83"/>
      <c r="G100" s="84"/>
      <c r="H100" s="85"/>
      <c r="I100" s="19"/>
      <c r="J100" s="43">
        <f>SUM(J15:J94)-J98</f>
        <v>0</v>
      </c>
      <c r="K100" s="63"/>
      <c r="L100" s="22"/>
      <c r="M100" s="9"/>
      <c r="N100" s="10"/>
    </row>
    <row r="101" spans="2:14" ht="16.5" customHeight="1" thickBot="1" x14ac:dyDescent="0.3">
      <c r="B101" s="17"/>
      <c r="C101" s="18"/>
      <c r="D101" s="19"/>
      <c r="E101" s="19"/>
      <c r="F101" s="19"/>
      <c r="G101" s="19"/>
      <c r="H101" s="19"/>
      <c r="I101" s="19"/>
      <c r="J101" s="20"/>
      <c r="L101" s="20"/>
    </row>
    <row r="102" spans="2:14" ht="27.75" customHeight="1" thickBot="1" x14ac:dyDescent="0.3">
      <c r="B102" s="17"/>
      <c r="C102" s="79" t="s">
        <v>77</v>
      </c>
      <c r="D102" s="80"/>
      <c r="E102" s="80"/>
      <c r="F102" s="81"/>
      <c r="G102" s="19"/>
      <c r="H102" s="19"/>
      <c r="I102" s="19"/>
      <c r="J102" s="43">
        <f>SUM(J98:J100)</f>
        <v>0</v>
      </c>
      <c r="K102" s="63"/>
      <c r="L102" s="22"/>
      <c r="M102" s="9"/>
    </row>
    <row r="103" spans="2:14" ht="7.5" customHeight="1" thickBot="1" x14ac:dyDescent="0.3">
      <c r="B103" s="17"/>
      <c r="C103" s="26"/>
      <c r="D103" s="27"/>
      <c r="E103" s="27"/>
      <c r="F103" s="27"/>
      <c r="G103" s="19"/>
      <c r="H103" s="19"/>
      <c r="I103" s="19"/>
      <c r="J103" s="20"/>
      <c r="L103" s="20"/>
    </row>
    <row r="104" spans="2:14" ht="27.75" customHeight="1" thickBot="1" x14ac:dyDescent="0.3">
      <c r="B104" s="17"/>
      <c r="C104" s="79" t="s">
        <v>78</v>
      </c>
      <c r="D104" s="80"/>
      <c r="E104" s="80"/>
      <c r="F104" s="81"/>
      <c r="G104" s="19"/>
      <c r="H104" s="19"/>
      <c r="I104" s="19"/>
      <c r="J104" s="43">
        <f>J102*12</f>
        <v>0</v>
      </c>
      <c r="K104" s="63"/>
      <c r="L104" s="22"/>
      <c r="M104" s="9"/>
    </row>
    <row r="105" spans="2:14" ht="27.75" customHeight="1" x14ac:dyDescent="0.25">
      <c r="B105" s="17"/>
      <c r="C105" s="50"/>
      <c r="D105" s="50"/>
      <c r="E105" s="50"/>
      <c r="F105" s="50"/>
      <c r="G105" s="19"/>
      <c r="H105" s="19"/>
      <c r="I105" s="19"/>
      <c r="J105" s="23"/>
      <c r="K105" s="63"/>
      <c r="L105" s="22"/>
      <c r="M105" s="9"/>
    </row>
    <row r="106" spans="2:14" ht="27.75" customHeight="1" x14ac:dyDescent="0.25">
      <c r="B106" s="17"/>
      <c r="C106" s="25" t="s">
        <v>69</v>
      </c>
      <c r="D106" s="21"/>
      <c r="E106" s="21"/>
      <c r="F106" s="21"/>
      <c r="G106" s="19"/>
      <c r="H106" s="19"/>
      <c r="I106" s="19"/>
      <c r="J106" s="23"/>
      <c r="K106" s="63"/>
      <c r="L106" s="22"/>
      <c r="M106" s="9"/>
    </row>
    <row r="107" spans="2:14" ht="27.75" customHeight="1" x14ac:dyDescent="0.25">
      <c r="B107" s="17"/>
      <c r="C107" s="25"/>
      <c r="D107" s="21"/>
      <c r="E107" s="21"/>
      <c r="F107" s="21"/>
      <c r="G107" s="19"/>
      <c r="H107" s="19"/>
      <c r="I107" s="19"/>
      <c r="J107" s="23"/>
      <c r="K107" s="63"/>
      <c r="L107" s="22"/>
      <c r="M107" s="9"/>
    </row>
    <row r="108" spans="2:14" ht="27.75" customHeight="1" x14ac:dyDescent="0.25">
      <c r="B108" s="17"/>
      <c r="C108" s="25" t="s">
        <v>57</v>
      </c>
      <c r="D108" s="21"/>
      <c r="E108" s="21"/>
      <c r="F108" s="21"/>
      <c r="G108" s="19"/>
      <c r="H108" s="19"/>
      <c r="I108" s="19"/>
      <c r="J108" s="23"/>
      <c r="K108" s="63"/>
      <c r="L108" s="22"/>
      <c r="M108" s="9"/>
    </row>
    <row r="109" spans="2:14" ht="27.75" customHeight="1" x14ac:dyDescent="0.25">
      <c r="B109" s="17"/>
      <c r="C109" s="25"/>
      <c r="D109" s="21"/>
      <c r="E109" s="21"/>
      <c r="F109" s="21"/>
      <c r="G109" s="19"/>
      <c r="H109" s="19"/>
      <c r="I109" s="19"/>
      <c r="J109" s="23"/>
      <c r="K109" s="63"/>
      <c r="L109" s="22"/>
      <c r="M109" s="9"/>
    </row>
    <row r="110" spans="2:14" ht="27.75" customHeight="1" x14ac:dyDescent="0.25">
      <c r="B110" s="17"/>
      <c r="C110" s="21"/>
      <c r="D110" s="21"/>
      <c r="E110" s="21"/>
      <c r="F110" s="21"/>
      <c r="G110" s="19"/>
      <c r="H110" s="19"/>
      <c r="I110" s="19"/>
      <c r="J110" s="23"/>
      <c r="K110" s="63"/>
      <c r="L110" s="22"/>
      <c r="M110" s="9"/>
    </row>
    <row r="111" spans="2:14" ht="9" customHeight="1" x14ac:dyDescent="0.25">
      <c r="B111" s="17"/>
      <c r="C111" s="26"/>
      <c r="D111" s="27"/>
      <c r="E111" s="27"/>
      <c r="F111" s="27"/>
      <c r="G111" s="19"/>
      <c r="H111" s="19"/>
      <c r="I111" s="19"/>
      <c r="J111" s="20"/>
      <c r="L111" s="20"/>
    </row>
    <row r="112" spans="2:14" x14ac:dyDescent="0.25">
      <c r="C112" s="11"/>
      <c r="D112" s="12"/>
      <c r="E112" s="12"/>
      <c r="F112" s="12"/>
    </row>
    <row r="113" spans="3:6" x14ac:dyDescent="0.25">
      <c r="C113" s="11"/>
      <c r="D113" s="12"/>
      <c r="E113" s="12"/>
      <c r="F113" s="12"/>
    </row>
    <row r="114" spans="3:6" x14ac:dyDescent="0.25">
      <c r="C114" s="11"/>
      <c r="D114" s="12"/>
      <c r="E114" s="12"/>
      <c r="F114" s="12"/>
    </row>
    <row r="115" spans="3:6" x14ac:dyDescent="0.25">
      <c r="C115" s="11"/>
      <c r="D115" s="12"/>
      <c r="E115" s="12"/>
      <c r="F115" s="12"/>
    </row>
    <row r="116" spans="3:6" ht="5.25" customHeight="1" x14ac:dyDescent="0.25">
      <c r="C116" s="11"/>
      <c r="D116" s="12"/>
      <c r="E116" s="12"/>
      <c r="F116" s="12"/>
    </row>
    <row r="117" spans="3:6" ht="15.75" x14ac:dyDescent="0.25">
      <c r="C117" s="13"/>
      <c r="D117" s="14"/>
      <c r="E117" s="14"/>
      <c r="F117" s="14"/>
    </row>
    <row r="118" spans="3:6" x14ac:dyDescent="0.25">
      <c r="C118" s="11"/>
      <c r="D118" s="12"/>
      <c r="E118" s="12"/>
      <c r="F118" s="12"/>
    </row>
    <row r="119" spans="3:6" x14ac:dyDescent="0.25">
      <c r="C119" s="11"/>
      <c r="D119" s="12"/>
      <c r="E119" s="12"/>
      <c r="F119" s="12"/>
    </row>
    <row r="120" spans="3:6" x14ac:dyDescent="0.25">
      <c r="C120" s="11"/>
      <c r="D120" s="12"/>
      <c r="E120" s="12"/>
      <c r="F120" s="12"/>
    </row>
    <row r="121" spans="3:6" x14ac:dyDescent="0.25">
      <c r="C121" s="11"/>
      <c r="D121" s="12"/>
      <c r="E121" s="12"/>
      <c r="F121" s="12"/>
    </row>
    <row r="122" spans="3:6" x14ac:dyDescent="0.25">
      <c r="C122" s="11"/>
      <c r="D122" s="12"/>
      <c r="E122" s="12"/>
      <c r="F122" s="12"/>
    </row>
    <row r="123" spans="3:6" x14ac:dyDescent="0.25">
      <c r="C123" s="11"/>
      <c r="D123" s="12"/>
      <c r="E123" s="12"/>
      <c r="F123" s="12"/>
    </row>
    <row r="124" spans="3:6" x14ac:dyDescent="0.25">
      <c r="C124" s="11"/>
      <c r="D124" s="12"/>
      <c r="E124" s="12"/>
      <c r="F124" s="12"/>
    </row>
  </sheetData>
  <sheetProtection algorithmName="SHA-512" hashValue="POyw7mIgEmlWpk1+h0LJ4XRmpjbKspJrLA0X2LE93n2QPX6OFoCYqg+M0vvwMGjsXePc66GOCPdet1xFItiWdQ==" saltValue="Z/bgt/zzCHXWiybZvniorQ==" spinCount="100000" sheet="1" objects="1" scenarios="1" selectLockedCells="1"/>
  <mergeCells count="25">
    <mergeCell ref="C3:J3"/>
    <mergeCell ref="C72:F72"/>
    <mergeCell ref="C77:F77"/>
    <mergeCell ref="C7:G7"/>
    <mergeCell ref="C8:G8"/>
    <mergeCell ref="C45:F45"/>
    <mergeCell ref="C65:F65"/>
    <mergeCell ref="G5:H5"/>
    <mergeCell ref="C13:F13"/>
    <mergeCell ref="C5:D5"/>
    <mergeCell ref="C50:F50"/>
    <mergeCell ref="C25:F25"/>
    <mergeCell ref="C30:F30"/>
    <mergeCell ref="C40:F40"/>
    <mergeCell ref="C60:F60"/>
    <mergeCell ref="C82:F82"/>
    <mergeCell ref="C55:F55"/>
    <mergeCell ref="C35:F35"/>
    <mergeCell ref="C20:F20"/>
    <mergeCell ref="C102:F102"/>
    <mergeCell ref="C104:F104"/>
    <mergeCell ref="C98:H98"/>
    <mergeCell ref="C100:H100"/>
    <mergeCell ref="C87:F87"/>
    <mergeCell ref="C92:F92"/>
  </mergeCells>
  <phoneticPr fontId="13" type="noConversion"/>
  <conditionalFormatting sqref="J15:J17 J22 J27 J32 J37 J42 J47 J52 J57 J62 J67:J69 J74 J79 J84 J89 J98 J94">
    <cfRule type="cellIs" dxfId="3" priority="3" stopIfTrue="1" operator="equal">
      <formula>0</formula>
    </cfRule>
  </conditionalFormatting>
  <conditionalFormatting sqref="J100">
    <cfRule type="cellIs" dxfId="2" priority="2" stopIfTrue="1" operator="equal">
      <formula>0</formula>
    </cfRule>
  </conditionalFormatting>
  <conditionalFormatting sqref="J104 J102">
    <cfRule type="cellIs" dxfId="1" priority="1" stopIfTrue="1" operator="equal">
      <formula>0</formula>
    </cfRule>
  </conditionalFormatting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B1:M48"/>
  <sheetViews>
    <sheetView view="pageBreakPreview" zoomScaleNormal="100" workbookViewId="0">
      <selection activeCell="G5" sqref="G5"/>
    </sheetView>
  </sheetViews>
  <sheetFormatPr baseColWidth="10" defaultRowHeight="15" outlineLevelCol="1" x14ac:dyDescent="0.25"/>
  <cols>
    <col min="1" max="1" width="2.7109375" style="1" customWidth="1"/>
    <col min="2" max="2" width="1.42578125" style="1" customWidth="1"/>
    <col min="3" max="3" width="52" style="2" customWidth="1"/>
    <col min="4" max="4" width="1.140625" style="3" customWidth="1"/>
    <col min="5" max="5" width="15.28515625" style="3" customWidth="1"/>
    <col min="6" max="6" width="15.7109375" style="3" customWidth="1"/>
    <col min="7" max="7" width="11.42578125" style="4"/>
    <col min="8" max="8" width="11.42578125" style="5" hidden="1" customWidth="1" outlineLevel="1"/>
    <col min="9" max="9" width="1.28515625" style="4" customWidth="1" collapsed="1"/>
    <col min="10" max="10" width="1.28515625" style="4" customWidth="1"/>
    <col min="11" max="239" width="11.42578125" style="1"/>
    <col min="240" max="240" width="2.7109375" style="1" customWidth="1"/>
    <col min="241" max="241" width="47.28515625" style="1" customWidth="1"/>
    <col min="242" max="242" width="9" style="1" customWidth="1"/>
    <col min="243" max="243" width="7" style="1" customWidth="1"/>
    <col min="244" max="244" width="0" style="1" hidden="1" customWidth="1"/>
    <col min="245" max="245" width="20.85546875" style="1" customWidth="1"/>
    <col min="246" max="246" width="18.28515625" style="1" customWidth="1"/>
    <col min="247" max="16384" width="11.42578125" style="1"/>
  </cols>
  <sheetData>
    <row r="1" spans="2:12" ht="15.75" customHeight="1" x14ac:dyDescent="0.25"/>
    <row r="2" spans="2:12" ht="8.25" customHeight="1" x14ac:dyDescent="0.25">
      <c r="B2" s="17"/>
      <c r="C2" s="18"/>
      <c r="D2" s="19"/>
      <c r="E2" s="19"/>
      <c r="F2" s="19"/>
      <c r="G2" s="20"/>
      <c r="H2" s="28"/>
      <c r="I2" s="20"/>
    </row>
    <row r="3" spans="2:12" ht="27.75" customHeight="1" x14ac:dyDescent="0.25">
      <c r="B3" s="17"/>
      <c r="C3" s="66" t="s">
        <v>62</v>
      </c>
      <c r="D3" s="67"/>
      <c r="E3" s="67"/>
      <c r="F3" s="67"/>
      <c r="G3" s="68"/>
      <c r="H3" s="28"/>
      <c r="I3" s="20"/>
    </row>
    <row r="4" spans="2:12" ht="15.75" customHeight="1" thickBot="1" x14ac:dyDescent="0.3">
      <c r="B4" s="17"/>
      <c r="C4" s="18"/>
      <c r="D4" s="19"/>
      <c r="E4" s="19"/>
      <c r="F4" s="19"/>
      <c r="G4" s="20"/>
      <c r="H4" s="28"/>
      <c r="I4" s="20"/>
    </row>
    <row r="5" spans="2:12" ht="27.75" customHeight="1" thickBot="1" x14ac:dyDescent="0.3">
      <c r="B5" s="17"/>
      <c r="C5" s="52" t="s">
        <v>64</v>
      </c>
      <c r="D5" s="19"/>
      <c r="E5" s="75" t="s">
        <v>55</v>
      </c>
      <c r="F5" s="88"/>
      <c r="G5" s="58"/>
      <c r="H5" s="29"/>
      <c r="I5" s="20"/>
    </row>
    <row r="6" spans="2:12" ht="15.75" customHeight="1" x14ac:dyDescent="0.25">
      <c r="B6" s="17"/>
      <c r="C6" s="18"/>
      <c r="D6" s="19"/>
      <c r="E6" s="19"/>
      <c r="F6" s="19"/>
      <c r="G6" s="20"/>
      <c r="H6" s="28"/>
      <c r="I6" s="20"/>
    </row>
    <row r="7" spans="2:12" ht="15.75" customHeight="1" x14ac:dyDescent="0.25">
      <c r="B7" s="17"/>
      <c r="C7" s="86" t="s">
        <v>73</v>
      </c>
      <c r="D7" s="89"/>
      <c r="E7" s="89"/>
      <c r="F7" s="89"/>
      <c r="G7" s="89"/>
      <c r="H7" s="28"/>
      <c r="I7" s="20"/>
    </row>
    <row r="8" spans="2:12" ht="15.75" customHeight="1" x14ac:dyDescent="0.25">
      <c r="B8" s="17"/>
      <c r="C8" s="87" t="s">
        <v>74</v>
      </c>
      <c r="D8" s="90"/>
      <c r="E8" s="90"/>
      <c r="F8" s="90"/>
      <c r="G8" s="90"/>
      <c r="H8" s="28"/>
      <c r="I8" s="20"/>
    </row>
    <row r="9" spans="2:12" ht="15.75" customHeight="1" thickBot="1" x14ac:dyDescent="0.3">
      <c r="B9" s="17"/>
      <c r="C9" s="18"/>
      <c r="D9" s="19"/>
      <c r="E9" s="19"/>
      <c r="F9" s="19"/>
      <c r="G9" s="20"/>
      <c r="H9" s="28"/>
      <c r="I9" s="20"/>
    </row>
    <row r="10" spans="2:12" ht="27.75" customHeight="1" thickBot="1" x14ac:dyDescent="0.3">
      <c r="B10" s="17"/>
      <c r="C10" s="7" t="s">
        <v>50</v>
      </c>
      <c r="D10" s="30"/>
      <c r="E10" s="8" t="s">
        <v>47</v>
      </c>
      <c r="F10" s="30"/>
      <c r="G10" s="8" t="s">
        <v>52</v>
      </c>
      <c r="H10" s="31"/>
      <c r="I10" s="32"/>
      <c r="J10" s="15"/>
      <c r="K10" s="16"/>
    </row>
    <row r="11" spans="2:12" ht="9" customHeight="1" x14ac:dyDescent="0.25">
      <c r="B11" s="17"/>
      <c r="C11" s="33"/>
      <c r="D11" s="34"/>
      <c r="E11" s="34"/>
      <c r="F11" s="19"/>
      <c r="G11" s="20"/>
      <c r="H11" s="28"/>
      <c r="I11" s="20"/>
    </row>
    <row r="12" spans="2:12" ht="5.0999999999999996" customHeight="1" thickBot="1" x14ac:dyDescent="0.3">
      <c r="B12" s="17"/>
      <c r="C12" s="33"/>
      <c r="D12" s="34"/>
      <c r="E12" s="34"/>
      <c r="F12" s="19"/>
      <c r="G12" s="20"/>
      <c r="H12" s="28"/>
      <c r="I12" s="20"/>
    </row>
    <row r="13" spans="2:12" ht="30" customHeight="1" thickBot="1" x14ac:dyDescent="0.3">
      <c r="B13" s="17"/>
      <c r="C13" s="79" t="s">
        <v>60</v>
      </c>
      <c r="D13" s="80"/>
      <c r="E13" s="81"/>
      <c r="F13" s="19"/>
      <c r="G13" s="20"/>
      <c r="H13" s="28"/>
      <c r="I13" s="20"/>
    </row>
    <row r="14" spans="2:12" ht="5.0999999999999996" customHeight="1" x14ac:dyDescent="0.25">
      <c r="B14" s="17"/>
      <c r="C14" s="35"/>
      <c r="D14" s="35"/>
      <c r="E14" s="35"/>
      <c r="F14" s="19"/>
      <c r="G14" s="20"/>
      <c r="H14" s="28"/>
      <c r="I14" s="20"/>
    </row>
    <row r="15" spans="2:12" ht="30" customHeight="1" x14ac:dyDescent="0.25">
      <c r="B15" s="17"/>
      <c r="C15" s="36" t="s">
        <v>59</v>
      </c>
      <c r="D15" s="38"/>
      <c r="E15" s="39">
        <v>8.8000000000000007</v>
      </c>
      <c r="F15" s="42"/>
      <c r="G15" s="43">
        <f>ROUND(H15,2)</f>
        <v>0</v>
      </c>
      <c r="H15" s="44">
        <f>$G$5*(1+5%)^(E15-8.8)</f>
        <v>0</v>
      </c>
      <c r="I15" s="22"/>
      <c r="J15" s="9"/>
      <c r="K15" s="10"/>
      <c r="L15" s="10"/>
    </row>
    <row r="16" spans="2:12" ht="30" customHeight="1" x14ac:dyDescent="0.25">
      <c r="B16" s="17"/>
      <c r="C16" s="36" t="s">
        <v>59</v>
      </c>
      <c r="D16" s="38"/>
      <c r="E16" s="39">
        <v>8.8000000000000007</v>
      </c>
      <c r="F16" s="42"/>
      <c r="G16" s="43">
        <f>ROUND(H16,2)</f>
        <v>0</v>
      </c>
      <c r="H16" s="44">
        <f>$G$5*(1+5%)^(E16-8.8)</f>
        <v>0</v>
      </c>
      <c r="I16" s="22"/>
      <c r="J16" s="9"/>
    </row>
    <row r="17" spans="2:13" ht="14.1" customHeight="1" x14ac:dyDescent="0.25">
      <c r="B17" s="17"/>
      <c r="C17" s="45"/>
      <c r="D17" s="19"/>
      <c r="E17" s="47"/>
      <c r="F17" s="20"/>
      <c r="G17" s="22"/>
      <c r="H17" s="48"/>
      <c r="I17" s="22"/>
      <c r="J17" s="9"/>
    </row>
    <row r="18" spans="2:13" ht="5.0999999999999996" customHeight="1" thickBot="1" x14ac:dyDescent="0.3">
      <c r="B18" s="17"/>
      <c r="C18" s="45"/>
      <c r="D18" s="19"/>
      <c r="E18" s="47"/>
      <c r="F18" s="20"/>
      <c r="G18" s="22"/>
      <c r="H18" s="48"/>
      <c r="I18" s="22"/>
      <c r="J18" s="9"/>
    </row>
    <row r="19" spans="2:13" ht="30" customHeight="1" thickBot="1" x14ac:dyDescent="0.3">
      <c r="B19" s="17"/>
      <c r="C19" s="79" t="s">
        <v>61</v>
      </c>
      <c r="D19" s="80"/>
      <c r="E19" s="81"/>
      <c r="F19" s="19"/>
      <c r="G19" s="20"/>
      <c r="H19" s="28"/>
      <c r="I19" s="20"/>
    </row>
    <row r="20" spans="2:13" ht="5.0999999999999996" customHeight="1" x14ac:dyDescent="0.25">
      <c r="B20" s="17"/>
      <c r="C20" s="35"/>
      <c r="D20" s="35"/>
      <c r="E20" s="35"/>
      <c r="F20" s="19"/>
      <c r="G20" s="20"/>
      <c r="H20" s="28"/>
      <c r="I20" s="20"/>
    </row>
    <row r="21" spans="2:13" ht="30" customHeight="1" x14ac:dyDescent="0.25">
      <c r="B21" s="17"/>
      <c r="C21" s="36" t="s">
        <v>59</v>
      </c>
      <c r="D21" s="38"/>
      <c r="E21" s="39">
        <v>9.4</v>
      </c>
      <c r="F21" s="42"/>
      <c r="G21" s="43">
        <f>ROUND(H21,2)</f>
        <v>0</v>
      </c>
      <c r="H21" s="44">
        <f>$G$5*(1+5%)^(E21-8.8)</f>
        <v>0</v>
      </c>
      <c r="I21" s="22"/>
      <c r="J21" s="9"/>
      <c r="K21" s="10"/>
      <c r="L21" s="10"/>
    </row>
    <row r="22" spans="2:13" ht="30" customHeight="1" x14ac:dyDescent="0.25">
      <c r="B22" s="17"/>
      <c r="C22" s="36" t="s">
        <v>59</v>
      </c>
      <c r="D22" s="38"/>
      <c r="E22" s="39">
        <v>9.4</v>
      </c>
      <c r="F22" s="42"/>
      <c r="G22" s="43">
        <f>ROUND(H22,2)</f>
        <v>0</v>
      </c>
      <c r="H22" s="44">
        <f>$G$5*(1+5%)^(E22-8.8)</f>
        <v>0</v>
      </c>
      <c r="I22" s="22"/>
      <c r="J22" s="9"/>
      <c r="L22" s="10"/>
      <c r="M22" s="10"/>
    </row>
    <row r="23" spans="2:13" ht="5.0999999999999996" customHeight="1" x14ac:dyDescent="0.25">
      <c r="B23" s="17"/>
      <c r="C23" s="45"/>
      <c r="D23" s="19"/>
      <c r="E23" s="47"/>
      <c r="F23" s="20"/>
      <c r="G23" s="22"/>
      <c r="H23" s="48"/>
      <c r="I23" s="22"/>
      <c r="J23" s="9"/>
    </row>
    <row r="24" spans="2:13" ht="8.25" customHeight="1" x14ac:dyDescent="0.25">
      <c r="B24" s="17"/>
      <c r="C24" s="49"/>
      <c r="D24" s="19"/>
      <c r="E24" s="47"/>
      <c r="F24" s="20"/>
      <c r="G24" s="22"/>
      <c r="H24" s="48"/>
      <c r="I24" s="22"/>
      <c r="J24" s="9"/>
    </row>
    <row r="25" spans="2:13" ht="9.75" customHeight="1" thickBot="1" x14ac:dyDescent="0.3">
      <c r="B25" s="17"/>
      <c r="C25" s="18"/>
      <c r="D25" s="19"/>
      <c r="E25" s="19"/>
      <c r="F25" s="19"/>
      <c r="G25" s="20"/>
      <c r="H25" s="28"/>
      <c r="I25" s="20"/>
    </row>
    <row r="26" spans="2:13" ht="27.75" customHeight="1" thickBot="1" x14ac:dyDescent="0.3">
      <c r="B26" s="17"/>
      <c r="C26" s="79" t="s">
        <v>77</v>
      </c>
      <c r="D26" s="80"/>
      <c r="E26" s="81"/>
      <c r="F26" s="19"/>
      <c r="G26" s="43">
        <f>SUM(G15:G22)</f>
        <v>0</v>
      </c>
      <c r="H26" s="48"/>
      <c r="I26" s="22"/>
      <c r="J26" s="9"/>
    </row>
    <row r="27" spans="2:13" ht="20.25" customHeight="1" thickBot="1" x14ac:dyDescent="0.3">
      <c r="B27" s="17"/>
      <c r="C27" s="26"/>
      <c r="D27" s="27"/>
      <c r="E27" s="27"/>
      <c r="F27" s="19"/>
      <c r="G27" s="20"/>
      <c r="H27" s="28"/>
      <c r="I27" s="20"/>
    </row>
    <row r="28" spans="2:13" ht="27.75" customHeight="1" thickBot="1" x14ac:dyDescent="0.3">
      <c r="B28" s="17"/>
      <c r="C28" s="79" t="s">
        <v>78</v>
      </c>
      <c r="D28" s="80"/>
      <c r="E28" s="81"/>
      <c r="F28" s="19"/>
      <c r="G28" s="43">
        <f>G26*12</f>
        <v>0</v>
      </c>
      <c r="H28" s="48"/>
      <c r="I28" s="22"/>
      <c r="J28" s="9"/>
    </row>
    <row r="29" spans="2:13" ht="27.75" customHeight="1" x14ac:dyDescent="0.25">
      <c r="B29" s="17"/>
      <c r="C29" s="50"/>
      <c r="D29" s="50"/>
      <c r="E29" s="50"/>
      <c r="F29" s="19"/>
      <c r="G29" s="23"/>
      <c r="H29" s="48"/>
      <c r="I29" s="22"/>
      <c r="J29" s="9"/>
    </row>
    <row r="30" spans="2:13" ht="27.75" customHeight="1" x14ac:dyDescent="0.25">
      <c r="B30" s="17"/>
      <c r="C30" s="25" t="s">
        <v>69</v>
      </c>
      <c r="D30" s="21"/>
      <c r="E30" s="21"/>
      <c r="F30" s="19"/>
      <c r="G30" s="23"/>
      <c r="H30" s="48"/>
      <c r="I30" s="22"/>
      <c r="J30" s="9"/>
    </row>
    <row r="31" spans="2:13" ht="27.75" customHeight="1" x14ac:dyDescent="0.25">
      <c r="B31" s="17"/>
      <c r="C31" s="25"/>
      <c r="D31" s="21"/>
      <c r="E31" s="21"/>
      <c r="F31" s="19"/>
      <c r="G31" s="23"/>
      <c r="H31" s="48"/>
      <c r="I31" s="22"/>
      <c r="J31" s="9"/>
    </row>
    <row r="32" spans="2:13" ht="27.75" customHeight="1" x14ac:dyDescent="0.25">
      <c r="B32" s="17"/>
      <c r="C32" s="25" t="s">
        <v>57</v>
      </c>
      <c r="D32" s="21"/>
      <c r="E32" s="21"/>
      <c r="F32" s="19"/>
      <c r="G32" s="23"/>
      <c r="H32" s="48"/>
      <c r="I32" s="22"/>
      <c r="J32" s="9"/>
    </row>
    <row r="33" spans="2:12" ht="27.75" customHeight="1" x14ac:dyDescent="0.25">
      <c r="B33" s="17"/>
      <c r="C33" s="25"/>
      <c r="D33" s="21"/>
      <c r="E33" s="21"/>
      <c r="F33" s="19"/>
      <c r="G33" s="23"/>
      <c r="H33" s="48"/>
      <c r="I33" s="22"/>
      <c r="J33" s="9"/>
    </row>
    <row r="34" spans="2:12" ht="27.75" customHeight="1" x14ac:dyDescent="0.25">
      <c r="B34" s="17"/>
      <c r="C34" s="21"/>
      <c r="D34" s="21"/>
      <c r="E34" s="21"/>
      <c r="F34" s="19"/>
      <c r="G34" s="23"/>
      <c r="H34" s="48"/>
      <c r="I34" s="22"/>
      <c r="J34" s="9"/>
    </row>
    <row r="35" spans="2:12" ht="6.75" customHeight="1" x14ac:dyDescent="0.25">
      <c r="B35" s="17"/>
      <c r="C35" s="26"/>
      <c r="D35" s="27"/>
      <c r="E35" s="27"/>
      <c r="F35" s="19"/>
      <c r="G35" s="20"/>
      <c r="H35" s="28"/>
      <c r="I35" s="20"/>
    </row>
    <row r="36" spans="2:12" x14ac:dyDescent="0.25">
      <c r="C36" s="11"/>
      <c r="D36" s="12"/>
      <c r="E36" s="12"/>
    </row>
    <row r="37" spans="2:12" x14ac:dyDescent="0.25">
      <c r="C37" s="11"/>
      <c r="D37" s="12"/>
      <c r="E37" s="12"/>
    </row>
    <row r="38" spans="2:12" x14ac:dyDescent="0.25">
      <c r="C38" s="11"/>
      <c r="D38" s="12"/>
      <c r="E38" s="12"/>
    </row>
    <row r="39" spans="2:12" x14ac:dyDescent="0.25">
      <c r="C39" s="11"/>
      <c r="D39" s="12"/>
      <c r="E39" s="12"/>
    </row>
    <row r="40" spans="2:12" ht="5.25" customHeight="1" x14ac:dyDescent="0.25">
      <c r="C40" s="11"/>
      <c r="D40" s="12"/>
      <c r="E40" s="12"/>
    </row>
    <row r="41" spans="2:12" ht="15.75" x14ac:dyDescent="0.25">
      <c r="C41" s="13"/>
      <c r="D41" s="14"/>
      <c r="E41" s="14"/>
    </row>
    <row r="42" spans="2:12" x14ac:dyDescent="0.25">
      <c r="C42" s="11"/>
      <c r="D42" s="12"/>
      <c r="E42" s="12"/>
    </row>
    <row r="43" spans="2:12" x14ac:dyDescent="0.25">
      <c r="C43" s="11"/>
      <c r="D43" s="12"/>
      <c r="E43" s="12"/>
    </row>
    <row r="44" spans="2:12" s="3" customFormat="1" x14ac:dyDescent="0.25">
      <c r="B44" s="1"/>
      <c r="C44" s="11"/>
      <c r="D44" s="12"/>
      <c r="E44" s="12"/>
      <c r="G44" s="4"/>
      <c r="H44" s="5"/>
      <c r="I44" s="4"/>
      <c r="J44" s="4"/>
      <c r="K44" s="1"/>
      <c r="L44" s="1"/>
    </row>
    <row r="45" spans="2:12" s="3" customFormat="1" x14ac:dyDescent="0.25">
      <c r="B45" s="1"/>
      <c r="C45" s="11"/>
      <c r="D45" s="12"/>
      <c r="E45" s="12"/>
      <c r="G45" s="4"/>
      <c r="H45" s="5"/>
      <c r="I45" s="4"/>
      <c r="J45" s="4"/>
      <c r="K45" s="1"/>
      <c r="L45" s="1"/>
    </row>
    <row r="46" spans="2:12" s="3" customFormat="1" x14ac:dyDescent="0.25">
      <c r="B46" s="1"/>
      <c r="C46" s="11"/>
      <c r="D46" s="12"/>
      <c r="E46" s="12"/>
      <c r="G46" s="4"/>
      <c r="H46" s="5"/>
      <c r="I46" s="4"/>
      <c r="J46" s="4"/>
      <c r="K46" s="1"/>
      <c r="L46" s="1"/>
    </row>
    <row r="47" spans="2:12" s="3" customFormat="1" x14ac:dyDescent="0.25">
      <c r="B47" s="1"/>
      <c r="C47" s="11"/>
      <c r="D47" s="12"/>
      <c r="E47" s="12"/>
      <c r="G47" s="4"/>
      <c r="H47" s="5"/>
      <c r="I47" s="4"/>
      <c r="J47" s="4"/>
      <c r="K47" s="1"/>
      <c r="L47" s="1"/>
    </row>
    <row r="48" spans="2:12" s="3" customFormat="1" x14ac:dyDescent="0.25">
      <c r="B48" s="1"/>
      <c r="C48" s="11"/>
      <c r="D48" s="12"/>
      <c r="E48" s="12"/>
      <c r="G48" s="4"/>
      <c r="H48" s="5"/>
      <c r="I48" s="4"/>
      <c r="J48" s="4"/>
      <c r="K48" s="1"/>
      <c r="L48" s="1"/>
    </row>
  </sheetData>
  <sheetProtection algorithmName="SHA-512" hashValue="Y2gG9lqaAfQo8a7Wuugx6zpAQQUMXN/YhBa1/YnMhDCebX0UvPpWQmqQQTtnmijWdtxU+FKSiYEogmxB45GJ7A==" saltValue="FFezj4JNz9TwlC8UGjmu1w==" spinCount="100000" sheet="1" objects="1" scenarios="1" selectLockedCells="1"/>
  <mergeCells count="8">
    <mergeCell ref="C3:G3"/>
    <mergeCell ref="C13:E13"/>
    <mergeCell ref="C26:E26"/>
    <mergeCell ref="C28:E28"/>
    <mergeCell ref="C19:E19"/>
    <mergeCell ref="E5:F5"/>
    <mergeCell ref="C7:G7"/>
    <mergeCell ref="C8:G8"/>
  </mergeCells>
  <phoneticPr fontId="13" type="noConversion"/>
  <conditionalFormatting sqref="G28 G15:G16 G26 G21:G22">
    <cfRule type="cellIs" dxfId="0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1.A PROP ECONÓMICA</vt:lpstr>
      <vt:lpstr>ANEXO 1.B ASCENSORES</vt:lpstr>
      <vt:lpstr>ANEXO 1.C ESCALERAS</vt:lpstr>
      <vt:lpstr>'ANEXO 1.A PROP ECONÓMICA'!Área_de_impresión</vt:lpstr>
      <vt:lpstr>'ANEXO 1.B ASCENSORES'!Área_de_impresión</vt:lpstr>
      <vt:lpstr>'ANEXO 1.C ESCALERAS'!Área_de_impresión</vt:lpstr>
    </vt:vector>
  </TitlesOfParts>
  <Company>AYTOSC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Preferred Customer</cp:lastModifiedBy>
  <cp:lastPrinted>2017-04-07T11:56:16Z</cp:lastPrinted>
  <dcterms:created xsi:type="dcterms:W3CDTF">2016-04-18T16:13:38Z</dcterms:created>
  <dcterms:modified xsi:type="dcterms:W3CDTF">2017-04-07T12:04:34Z</dcterms:modified>
</cp:coreProperties>
</file>