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15" windowWidth="8205" windowHeight="8595" tabRatio="786" firstSheet="1" activeTab="7"/>
  </bookViews>
  <sheets>
    <sheet name="ÍNDICE" sheetId="1" r:id="rId1"/>
    <sheet name="MATERIAL RIEGO" sheetId="2" r:id="rId2"/>
    <sheet name="SEGURIDAD Y SALUD" sheetId="3" r:id="rId3"/>
    <sheet name="MAQUINARIA Y EQUIPOS" sheetId="4" r:id="rId4"/>
    <sheet name="MATERIAL FERRETERÍA" sheetId="5" r:id="rId5"/>
    <sheet name="MATERIAL JARDINERIA" sheetId="6" r:id="rId6"/>
    <sheet name="MATERIAL FITOSANITARIO" sheetId="7" r:id="rId7"/>
    <sheet name="RESUMEN" sheetId="8" r:id="rId8"/>
    <sheet name="Hoja1" sheetId="9" r:id="rId9"/>
  </sheets>
  <definedNames/>
  <calcPr fullCalcOnLoad="1"/>
</workbook>
</file>

<file path=xl/sharedStrings.xml><?xml version="1.0" encoding="utf-8"?>
<sst xmlns="http://schemas.openxmlformats.org/spreadsheetml/2006/main" count="1956" uniqueCount="966">
  <si>
    <t>Compaktuna 5 Kg.</t>
  </si>
  <si>
    <t>Pila alcalina LR20</t>
  </si>
  <si>
    <t>Hacha</t>
  </si>
  <si>
    <t>Abrazadera sinfín 8-16</t>
  </si>
  <si>
    <t>Acople manguera 1/2"</t>
  </si>
  <si>
    <t xml:space="preserve">Aguaplast interior polvo </t>
  </si>
  <si>
    <t>Amoladora 230 SE 2400W</t>
  </si>
  <si>
    <t>Arnés águila-1 JAR</t>
  </si>
  <si>
    <t>Brocha curva (593-60)</t>
  </si>
  <si>
    <t xml:space="preserve">Carretilla de obra amarilla </t>
  </si>
  <si>
    <t>Cepillo carretero grande</t>
  </si>
  <si>
    <t>Cernidera milán 30x50</t>
  </si>
  <si>
    <t>Cincel 8251-250 (Bellota)</t>
  </si>
  <si>
    <t>Cizalla 6009-750 (Bellota)</t>
  </si>
  <si>
    <t>Colorante emuldis nº12 (negro)</t>
  </si>
  <si>
    <t>Colorante emuldis nº3 (ocre amarillo)</t>
  </si>
  <si>
    <t>Colorante emuldis nº8 (castaño)</t>
  </si>
  <si>
    <t>Compresor 50 Lt 2 CV Abac</t>
  </si>
  <si>
    <t>Concretera B-152 E 152 Lt</t>
  </si>
  <si>
    <t>Crucetas 2 mm (300 Ud) (Rubí)</t>
  </si>
  <si>
    <t>Crucetas 3 mm (300 Ud) (Rubí)</t>
  </si>
  <si>
    <t>Crucetas 5 mm (300 Ud) (Rubí)</t>
  </si>
  <si>
    <t>Cuchara de punta cuadrada (5843-B) (Bellota)</t>
  </si>
  <si>
    <t>Cutter chino (18 mm)</t>
  </si>
  <si>
    <t xml:space="preserve">Escobillón completo </t>
  </si>
  <si>
    <t>Grupo Sold Inveter 180 AMP</t>
  </si>
  <si>
    <t>Lápiz albañil azul-rojo A1-14</t>
  </si>
  <si>
    <t>Maceta 5308-B</t>
  </si>
  <si>
    <t>Martillo de bola (8011E) (Bellota)</t>
  </si>
  <si>
    <t>Morcem capa fina blanca (25 Kg)</t>
  </si>
  <si>
    <t>Pala punta redonda (5501-2) (Bellota)</t>
  </si>
  <si>
    <t>Plana lisa 5861-1 (Bellota)</t>
  </si>
  <si>
    <t xml:space="preserve">Plomada canaria </t>
  </si>
  <si>
    <t>Rodilleras (Rubí)</t>
  </si>
  <si>
    <t>Serrucho normal 4551-16 (Bellota)</t>
  </si>
  <si>
    <t>Teja borja mixta (40x25)</t>
  </si>
  <si>
    <t>Alcotana  5932-B (Bellota)</t>
  </si>
  <si>
    <t>Jabón biodegradable</t>
  </si>
  <si>
    <t>Producto desinfectante a base de hipoclorito sódico o equivalente</t>
  </si>
  <si>
    <t>FITORREGULADOR</t>
  </si>
  <si>
    <t>ACARICIDA</t>
  </si>
  <si>
    <t>SUMINISTRO MATERIAL FITOSANITARIO, HERBICIDA, ABONO, RED DE RIEGO Y PODA</t>
  </si>
  <si>
    <t>Disolvente de sedimentos en red de riego</t>
  </si>
  <si>
    <t>Fungicida a base de AZUFRE 99% DP</t>
  </si>
  <si>
    <t>Abono binario de NITRÓGENO 13% y POTASIO 46% (nitrato potásico)</t>
  </si>
  <si>
    <t>Abono binario  de NITRÓGENO 12% y FÓSFORO 60-61% (fosfato monoamónico)</t>
  </si>
  <si>
    <t>Abono simple  de NITRÓGENO 33,5% (nitrato amónico)</t>
  </si>
  <si>
    <t>Abono binario de FÓSFORO 52% y POTASIO 34% (fosfato monopotásico)</t>
  </si>
  <si>
    <t>Abono ternario de NITRÓGENO 12%, FÓSFORO 10% y POTASIO 20%</t>
  </si>
  <si>
    <t>Abono ternario de NITRÓGENO 13%, FÓSFORO 13% y POTASIO 21%</t>
  </si>
  <si>
    <t>Abono ternario de NITRÓGENO 12%, FÓSFORO 11% y POTASIO 18%</t>
  </si>
  <si>
    <t>Bioestimulante AATC 5% + ÁCIDO FÓLICO 0,1% p/v SL</t>
  </si>
  <si>
    <t>Abono simple  de NITRÓGENO 21% (sulfato amónico)</t>
  </si>
  <si>
    <t>Abono simple  de POTÁSICO 50-52% (sulfato potásico)</t>
  </si>
  <si>
    <t>Bioactivador vegetal ACT-2</t>
  </si>
  <si>
    <t>Bicicleta de trepa de palmeras</t>
  </si>
  <si>
    <t>Fleje metálico de 4,2 m</t>
  </si>
  <si>
    <t>Fleje metálico de 2,7 m</t>
  </si>
  <si>
    <t>Casco de seguridad EN 352, EN 397 y EN 1731</t>
  </si>
  <si>
    <t>Buzo tratamiento, protección química Tipo 5 y Tipo 6</t>
  </si>
  <si>
    <t>Rollo de hilo de corte de 3,3 mm x 590 m</t>
  </si>
  <si>
    <t>SUMINISTRO DE MAQUINARIA Y EQUIPOS</t>
  </si>
  <si>
    <t>Tutor bambú 1,5 m</t>
  </si>
  <si>
    <t>Kit tutor formado por 3 pies verticales de rollizo torneado de 10 cm de diámetro</t>
  </si>
  <si>
    <t>Turba mezcla cribada</t>
  </si>
  <si>
    <t>SUMINISTRO MATERIAL JARDINERÍA</t>
  </si>
  <si>
    <t>Plantex 68 gr, o similar</t>
  </si>
  <si>
    <t>Abono ternario de NITRÓGENO 20%, FÓSFORO 5% y POTASIO 8% MG (Floranid Césped o similar)</t>
  </si>
  <si>
    <t>Abono ternario de NITRÓGENO 17%, FÓSFORO 9% y POTASIO 17% (Multigro o similar)</t>
  </si>
  <si>
    <t>Abono ternario de NITRÓGENO 16%, FÓSFORO 7% y POTASIO 15% (Floranid Permanent o similar)</t>
  </si>
  <si>
    <t>Herbicida a base de OXADIAZON 25 p/v EC % (Ronstar o similar)</t>
  </si>
  <si>
    <t>Herbicida a base de 2,4-D + DICAMBA 10 % + MCPA 26,5% p/v SL (Banvel Triple o similar)</t>
  </si>
  <si>
    <t>Fungicida a base de METIL TIOFANATO 70% WP (Enovit Metil o similar)</t>
  </si>
  <si>
    <t>Fungicida a base de CIPROCONAZOL 10% WG (Caddy 10 Pépite o similar)</t>
  </si>
  <si>
    <t>Insecticida biológico a base de AZADIRACTIN 3,2% p/v (Align o similar)</t>
  </si>
  <si>
    <t>Insecticida a base de CLORPIRIFOS 5% GR (Pison o similar)</t>
  </si>
  <si>
    <t>Insecticida a base de BUPROFEZIN 25% WP (Applaud o similar)</t>
  </si>
  <si>
    <t>Regulador de pH a base de solución NP (Fosforte o similar)</t>
  </si>
  <si>
    <t>Antitranspirante  orgánico a base de DIMENTENO 96% p/v EC (Vapor Gard o similar)</t>
  </si>
  <si>
    <t>Cicatrizante para heridas y cortes de poda en color marrón (Masti-cort o similar)</t>
  </si>
  <si>
    <t>Triturado de mármol blanco a granel</t>
  </si>
  <si>
    <t>Triturado de mármol negro veteado a granel</t>
  </si>
  <si>
    <t>Triturado de mármol crema a granel</t>
  </si>
  <si>
    <t>Triturado de mármol gris veteado a granel</t>
  </si>
  <si>
    <t>Triturado de grava de río 3/5 a granel</t>
  </si>
  <si>
    <t>Triturado de grava de río 4/6 a granel</t>
  </si>
  <si>
    <t>Picón volcánico grueso seleccionado, en obra</t>
  </si>
  <si>
    <t>Perno de ojo</t>
  </si>
  <si>
    <t>m</t>
  </si>
  <si>
    <t>Pletina de 90 x 10 mm. x 0,10</t>
  </si>
  <si>
    <t>Arandela plana</t>
  </si>
  <si>
    <t>Lámina de polietileno de baja densidad de 200 galgas de espesor</t>
  </si>
  <si>
    <t>Lámina de polietileno de baja densidad de 800 galgas de espesor</t>
  </si>
  <si>
    <t>Varilla roscada zincada M12</t>
  </si>
  <si>
    <t>Barra de hierro de perfil en T de 70 mm</t>
  </si>
  <si>
    <t>Cable de acero trenzado  galvanizado 8 mm.</t>
  </si>
  <si>
    <t>50 m 71,9€</t>
  </si>
  <si>
    <t>Cáncamo H-582</t>
  </si>
  <si>
    <t>Cáncamo MD-580</t>
  </si>
  <si>
    <t>Perrilo 3/8</t>
  </si>
  <si>
    <t>Ligante de mortero (resina especial para la unión de sustrato, compuestos, …)</t>
  </si>
  <si>
    <t>DESCRIPCIÓN</t>
  </si>
  <si>
    <t>Tutor bambú 1,8 m</t>
  </si>
  <si>
    <t>Tutor bambú 3,0 m</t>
  </si>
  <si>
    <t>Mulch de paja</t>
  </si>
  <si>
    <t>Turba negra cribada</t>
  </si>
  <si>
    <t>Paquete 20 ud. bolsa negra 55 x 60</t>
  </si>
  <si>
    <t>Brocha de 75 mm</t>
  </si>
  <si>
    <t>Brocha de 3"</t>
  </si>
  <si>
    <t>Brocha de 2"</t>
  </si>
  <si>
    <t>Cable acero inoxidable</t>
  </si>
  <si>
    <t>Cadena de 4 mm</t>
  </si>
  <si>
    <t>Candado cuello largo</t>
  </si>
  <si>
    <t>Rollo de cinta de carrocero de 25 mm</t>
  </si>
  <si>
    <t>Rollo de cinta de carrocero de 50 mm</t>
  </si>
  <si>
    <t>Rollo de cinta aislante de 25 mm</t>
  </si>
  <si>
    <t>Caja 100 clavos acero de 30 mm</t>
  </si>
  <si>
    <t>Adaptador distribuidor 4 salildas-insertador 4x3</t>
  </si>
  <si>
    <t>Conector en T 5 x 3 mm R-R-R</t>
  </si>
  <si>
    <t>Conjunto hidropónico con goteo PCJ 4 L/h (Lanza+60 cm+adaptador)</t>
  </si>
  <si>
    <t>Colorante amarillo 50 cc</t>
  </si>
  <si>
    <t>Compaktuna 5 l.</t>
  </si>
  <si>
    <t>Cutter sencillo</t>
  </si>
  <si>
    <t>Destornillador boca doble</t>
  </si>
  <si>
    <t>Bolsa de escayola de 25 kg</t>
  </si>
  <si>
    <t>Escuadra 1-50</t>
  </si>
  <si>
    <t>Espray aceite multiusos</t>
  </si>
  <si>
    <t>Estopa</t>
  </si>
  <si>
    <t>Par guantes amarillo piel suave</t>
  </si>
  <si>
    <t>Lija nº 5</t>
  </si>
  <si>
    <t>Lija madera nº 6</t>
  </si>
  <si>
    <t>Llave allen 14</t>
  </si>
  <si>
    <t>Machete madera</t>
  </si>
  <si>
    <t>Saco 25 kg mortero blanco puma</t>
  </si>
  <si>
    <t>Recogedor basura plástico</t>
  </si>
  <si>
    <t>Pinceleta 7"</t>
  </si>
  <si>
    <t>Pinceleta 8"</t>
  </si>
  <si>
    <t>Pinceleta nº 7</t>
  </si>
  <si>
    <t>Pinceleta nº 8</t>
  </si>
  <si>
    <t>Pinceleta nº 8 pelo negro</t>
  </si>
  <si>
    <t>Pistola silicona Profesional Rt 38/525</t>
  </si>
  <si>
    <t>Serrucho de poda</t>
  </si>
  <si>
    <t>Tela metálica para cernidera 12 a 26 a 1</t>
  </si>
  <si>
    <t>Tornillo papel 18 a 16</t>
  </si>
  <si>
    <t>Bolsa para escombros</t>
  </si>
  <si>
    <t>Copia llave especial</t>
  </si>
  <si>
    <t>Plantador</t>
  </si>
  <si>
    <t>Alambre galvanizado 2 mm</t>
  </si>
  <si>
    <t>Alambre galvanizado 1 mm</t>
  </si>
  <si>
    <t>Alambre galvanizado 1,5 mm</t>
  </si>
  <si>
    <t>Alambre galvanizado 4 mm</t>
  </si>
  <si>
    <t>Alargadera rodillo 3 m</t>
  </si>
  <si>
    <t>Bobina de rafia negra de 2,5 Kg</t>
  </si>
  <si>
    <t>Bolsa de arena de 25 Kg</t>
  </si>
  <si>
    <t>Bolsa revuelto de 25 Kg</t>
  </si>
  <si>
    <t>Bolsa taco  S-10 de 50 ud</t>
  </si>
  <si>
    <t>Bote pintura esmalte sintético blanco de 1 Kg</t>
  </si>
  <si>
    <t xml:space="preserve">Bote pintura esmalte sintetico verde mayo de 1 Kg </t>
  </si>
  <si>
    <t>Bote pintura blanca de 16 l</t>
  </si>
  <si>
    <t>Bote pintura fachada de 20 Kg</t>
  </si>
  <si>
    <t>Bote pintura gris forja de 4 l</t>
  </si>
  <si>
    <t>Bote pintura negra de aceite de 4 l</t>
  </si>
  <si>
    <t>Bote pintura negra de aceite de 750 ml</t>
  </si>
  <si>
    <t>Bote pintura plástica interior lavable de 25 Kg</t>
  </si>
  <si>
    <t>Brida plástica de 25 cm</t>
  </si>
  <si>
    <t>Brochas de pintor 1 ½"</t>
  </si>
  <si>
    <t>Brochas de pintor 2 ½"</t>
  </si>
  <si>
    <t xml:space="preserve">Cal canaria de 10 Kg </t>
  </si>
  <si>
    <t>Cartucho silicona translucida 300 g K86</t>
  </si>
  <si>
    <t>Cinta métrica de 25 m (Medid)</t>
  </si>
  <si>
    <t>Cinta métrica de 50 m (Medid)</t>
  </si>
  <si>
    <t>Compaktuna 1 Kg</t>
  </si>
  <si>
    <t>Disolvente 5 l</t>
  </si>
  <si>
    <t>Escoba metálica con cabo</t>
  </si>
  <si>
    <t>Madeja de Albañil de 50 m</t>
  </si>
  <si>
    <t>Mango de PVC de 90 cm</t>
  </si>
  <si>
    <t>Manguera de nivel (8x10) de 100 m</t>
  </si>
  <si>
    <t>Nivel de 50 cm (Kapa)</t>
  </si>
  <si>
    <t>Oxirón industrial 216 de 4 l</t>
  </si>
  <si>
    <t>Panda 100-5 Kg</t>
  </si>
  <si>
    <t>Panda 36 Kg</t>
  </si>
  <si>
    <t>Perno 12 x 80 mm</t>
  </si>
  <si>
    <t>Pila alkalina 9 V</t>
  </si>
  <si>
    <t>Pila alcalina 6LR 61 - 9 V</t>
  </si>
  <si>
    <t xml:space="preserve">Pintura plástica rojo teja  de 15 l (Palplast) </t>
  </si>
  <si>
    <t>Plancha poliestireno expandido de 2 x 1 m  y de 10 mm ancho</t>
  </si>
  <si>
    <t>Plancha poliestireno expandido de 2 x 1 m y de 20 mm ancho</t>
  </si>
  <si>
    <t>Regla de aluminio de 3 m</t>
  </si>
  <si>
    <t>Rodillo lana pura de 25 cm</t>
  </si>
  <si>
    <t>Rollo de rafia de 900 m</t>
  </si>
  <si>
    <t>Saco de cemento blanco de 25 Kg</t>
  </si>
  <si>
    <t>Soplete Kit 108 L C/Gat Boq 25, 35, 50</t>
  </si>
  <si>
    <t>Sujetacables 718/3 mm</t>
  </si>
  <si>
    <t>Sujetacables 718/5 mm</t>
  </si>
  <si>
    <t>Tabla de acero galvanizado de 3 mm</t>
  </si>
  <si>
    <t>Tabla de acero galvanizado de 5 mm</t>
  </si>
  <si>
    <t>Tela plástica de 10 x 10 verde</t>
  </si>
  <si>
    <t>Tela soldada de 16 mm</t>
  </si>
  <si>
    <t>Tela soldada de 25 mm</t>
  </si>
  <si>
    <t>Tensor de 5/16 (8 mm)</t>
  </si>
  <si>
    <t>Varilla de hierro de 10 mm (12 m)</t>
  </si>
  <si>
    <t>Varilla de hierro de 12 mm (12 m)</t>
  </si>
  <si>
    <t>Motosierra de poda de 35,2 cm3 de cilindrada, 2,3 CV de potencia, Stihl MS 200 T o similar</t>
  </si>
  <si>
    <t>Motosierra de poda de 70,7 cm3 de cilindrada, 5,4 CV de potencia, Stihl MS 440 o similar</t>
  </si>
  <si>
    <t>Motosierra de poda de 91,6 cm3 de cilindrada, 7,1 CV de potencia, Stihl MS 660 o similar</t>
  </si>
  <si>
    <t>Tubo de polietileno de baja densidad PE-32, diámetro exterior 16 mm y presión nominal 6 atm.</t>
  </si>
  <si>
    <t>Tubo de polietileno de baja densidad PE-32, diámetro exterior 20 mm y presión nominal 6 atm.</t>
  </si>
  <si>
    <t>Tubo de polietileno de baja densidad PE-32, diámetro exterior 25 mm y presión nominal 6 atm.</t>
  </si>
  <si>
    <t>Tubo de polietileno de baja densidad PE-32, diámetro exterior 32 mm y presión nominal 6 atm.</t>
  </si>
  <si>
    <t>Tubo de polietileno de baja densidad PE-32, diámetro exterior 40 mm y presión nominal 6 atm.</t>
  </si>
  <si>
    <t>Tubo de polietileno de baja densidad PE-32, diámetro exterior 50 mm y presión nominal 6 atm.</t>
  </si>
  <si>
    <t>Tubo de polietileno de baja densidad PE-32, diámetro exterior 63 mm y presión nominal 6 atm.</t>
  </si>
  <si>
    <t>Tubo de polietileno de baja densidad PE-32, diámetro exterior 75 mm y presión nominal 6 atm.</t>
  </si>
  <si>
    <t>Tubería de polietileno de 16 mm con goteros integrados, autorregulados y autolimpiantes, termosoldados en el interior de la pared a una equidistancia de 0,30 m, para un caudal de 2,4 l/h a una presión de 0,5-0,4 atm.</t>
  </si>
  <si>
    <t>Tubería de polietileno de 16 mm con goteros integrados, autorregulados y autolimpiantes, termosoldados en el interior de la pared a una equidistancia de 0,50 m, para un caudal de 2,4 l/h a una presión de 0,5-0,4 atm.</t>
  </si>
  <si>
    <t>Tubería goteo 16 mm, 3,5 l/h, autocompensante y autolimpiante, espaciados cada 30 cm.</t>
  </si>
  <si>
    <t>Tubería goteo 16 mm, 3,5 l/h, autocompensante y autolimpiante, espaciados cada 50 cm.</t>
  </si>
  <si>
    <t>Tubería goteo 17 mm, 2,3 l/h, autocompensante y autolimpiante, espaciados cada 30 cm.</t>
  </si>
  <si>
    <t>Tubería goteo 17 mm, 3,5 l/h, autocompensante y autolimpiante, espaciados cada 30 cm.</t>
  </si>
  <si>
    <t>MANGUITO</t>
  </si>
  <si>
    <t>Manguito unión PVC 25</t>
  </si>
  <si>
    <t>Manguito unión PVC 32</t>
  </si>
  <si>
    <t>Manguito unión PVC 40</t>
  </si>
  <si>
    <t>Manguito unión PVC 50</t>
  </si>
  <si>
    <t>Manguito unión PVC 63</t>
  </si>
  <si>
    <t>Manguito de acero 20 mm</t>
  </si>
  <si>
    <t>Manguito de acero 25 mm</t>
  </si>
  <si>
    <t>Manguito de acero 32 mm</t>
  </si>
  <si>
    <t>Manguito de acero 40 mm</t>
  </si>
  <si>
    <t>Manguito de acero 50 mm</t>
  </si>
  <si>
    <t>Manguito de acero 63 mm</t>
  </si>
  <si>
    <t>Anilla polietileno 1/2"</t>
  </si>
  <si>
    <t>Anilla polietileno 3/4"</t>
  </si>
  <si>
    <t>Anilla polietileno 1"</t>
  </si>
  <si>
    <t>Anilla galvanizada 1/2"</t>
  </si>
  <si>
    <t>Anilla galvanizada 3/4"</t>
  </si>
  <si>
    <t>Anilla galvanizada 1"</t>
  </si>
  <si>
    <t>Anilla galvanizada 1 1/2"</t>
  </si>
  <si>
    <t>Anilla galvanizada 2"</t>
  </si>
  <si>
    <t>Unión universal galvanizada 3/4"</t>
  </si>
  <si>
    <t>Manguito unión PVC 1/2"</t>
  </si>
  <si>
    <t>Manguito unión PVC 3/4"</t>
  </si>
  <si>
    <t>Manguito unión PVC 1"</t>
  </si>
  <si>
    <t>Manguito polietileno de 16  a 1/2"</t>
  </si>
  <si>
    <t>Manguito polietileno de 20  a 3/4"</t>
  </si>
  <si>
    <t>ENTRONQUE</t>
  </si>
  <si>
    <t>VÁLVULA</t>
  </si>
  <si>
    <t>Válvula esfera 3/4" PN25</t>
  </si>
  <si>
    <t>Válvula esfera 1" PN25</t>
  </si>
  <si>
    <t>Válvula esfera 1 1/4" PN25</t>
  </si>
  <si>
    <t>Válvula esfera 1 1/2" PN25</t>
  </si>
  <si>
    <t>Válvula esfera 2" PN25</t>
  </si>
  <si>
    <t>Válvula esfera 2 1/2" PN25</t>
  </si>
  <si>
    <t>Vávula antidrejaje de polietileno de 16 mm</t>
  </si>
  <si>
    <t>Válvula ventosa cinética de 1", PN-10</t>
  </si>
  <si>
    <t>Válvula ventosa doble propósito 2", PN-16</t>
  </si>
  <si>
    <t>Válvula compuerta 1/2"</t>
  </si>
  <si>
    <t>Válvula compuerta 3/4"</t>
  </si>
  <si>
    <t>Válvula compuerta 1"</t>
  </si>
  <si>
    <t>Válvula compuerta 1 1/4"</t>
  </si>
  <si>
    <t>Válvula compuerta 1 1/2"</t>
  </si>
  <si>
    <t>Válvula compuerta 2"</t>
  </si>
  <si>
    <t>Válvula grifo 3/4"</t>
  </si>
  <si>
    <t>Válvula de retención metálica 3/4"</t>
  </si>
  <si>
    <t>Válvula de retención metálica 1"</t>
  </si>
  <si>
    <t>Válvula de retención metálica 1 1/2"</t>
  </si>
  <si>
    <t>Válvula de retención metálica 2"</t>
  </si>
  <si>
    <t>Válvula corte polietileno 16 mm</t>
  </si>
  <si>
    <t>Válvula corte polietileno 20 mm</t>
  </si>
  <si>
    <t>Válvula esfera polietileno 1 1/2"</t>
  </si>
  <si>
    <t>AUTOMATISMOS</t>
  </si>
  <si>
    <t>Caja de conexiones para electroválvulas 1 estación</t>
  </si>
  <si>
    <t>Caja de conexiones para electroválvulas 2 estaciones</t>
  </si>
  <si>
    <t>Caja de conexiones para electroválvulas 4 estaciones</t>
  </si>
  <si>
    <t>Distribuidor 4 salidas para microtubo PE-FLX 5 x 3 mm</t>
  </si>
  <si>
    <t>Caja de conexiones para electroválvulas 6 estaciones</t>
  </si>
  <si>
    <t>Consola de programación para electroválvulas</t>
  </si>
  <si>
    <t>Manómetro de glicerina 10 atm</t>
  </si>
  <si>
    <t>Manómetro de glicerina 16 atm</t>
  </si>
  <si>
    <t>Reductor de presión de latón de 25 mm, PN-16</t>
  </si>
  <si>
    <t>Reductor de presión de latón de 32 mm, PN-16</t>
  </si>
  <si>
    <t>Reductor de presión de latón de 50 mm, PN-16</t>
  </si>
  <si>
    <t>Reductor de presión de latón de 63 mm, PN-16</t>
  </si>
  <si>
    <t>CODO</t>
  </si>
  <si>
    <t>Codo polietileno rosca exterior 63 a 2"</t>
  </si>
  <si>
    <t>Codo polietileno 16 mm</t>
  </si>
  <si>
    <t>Codo polietileno 17 mm</t>
  </si>
  <si>
    <t>Codo  90º PVC 20</t>
  </si>
  <si>
    <t>Codo  90º PVC 25</t>
  </si>
  <si>
    <t>Codo  90º PVC 32</t>
  </si>
  <si>
    <t>Codo  90º PVC 40</t>
  </si>
  <si>
    <t>Codo galvanizado 1"</t>
  </si>
  <si>
    <t>Codo galvanizado 3/4"</t>
  </si>
  <si>
    <t>Codo rosca exterior de polietileno de 3/4"-17 mm</t>
  </si>
  <si>
    <t>Codo rosca exterior de polietileno de 1/2"-17 mm</t>
  </si>
  <si>
    <t>Codo polietileno rosca exterior 25 a 3/4"</t>
  </si>
  <si>
    <t>Codo polietileno rosca exterior 32 a 1"</t>
  </si>
  <si>
    <t>Codo de galvanizado de 20 mm</t>
  </si>
  <si>
    <t>Codo de galvanizado de 25 mm</t>
  </si>
  <si>
    <t>Codo de galvanizado de 32 mm</t>
  </si>
  <si>
    <t>Codo de galvanizado de 40 mm</t>
  </si>
  <si>
    <t>Codo de galvanizado de 50 mm</t>
  </si>
  <si>
    <t>Codo de galvanizado de 63 mm</t>
  </si>
  <si>
    <t>Codo de galvanizado de 75 mm</t>
  </si>
  <si>
    <t>Codo de latón de 25 mm</t>
  </si>
  <si>
    <t>Codo rosca interior de latón de 25 mm</t>
  </si>
  <si>
    <t>Codo de latón de 32 mm</t>
  </si>
  <si>
    <t>Codo rosca interior de latón de 32 mm</t>
  </si>
  <si>
    <t>Codo de latón de 40 mm</t>
  </si>
  <si>
    <t>Codo rosca interior de latón de 40 mm</t>
  </si>
  <si>
    <t>Codo de latón de 50 mm</t>
  </si>
  <si>
    <t>Codo rosca interior de latón de 50 mm</t>
  </si>
  <si>
    <t>Codo de latón de 63 mm</t>
  </si>
  <si>
    <t>Codo rosca interior de latón de 63 mm</t>
  </si>
  <si>
    <t>Codo de latón de 75 mm</t>
  </si>
  <si>
    <t>Codo rosca interior de latón de 75 mm</t>
  </si>
  <si>
    <t>Codo de PVC de 20 mm</t>
  </si>
  <si>
    <t>Codo de PVC de 25 mm</t>
  </si>
  <si>
    <t>Codo de PVC de 32 mm</t>
  </si>
  <si>
    <t>Codo de PVC de 40 mm</t>
  </si>
  <si>
    <t>Codo de PVC de 50 mm</t>
  </si>
  <si>
    <t>Codo de PVC de 63 mm</t>
  </si>
  <si>
    <t>Codo de PVC de 75 mm</t>
  </si>
  <si>
    <t>ARQUETA</t>
  </si>
  <si>
    <t>ASPERSOR</t>
  </si>
  <si>
    <t>Filtro de malla de plástico, de 1" PN-10</t>
  </si>
  <si>
    <t>Filtro de malla de plástico, de 1 1/2" PN-10</t>
  </si>
  <si>
    <t>Filtro de malla de plástico, de 2" PN-10</t>
  </si>
  <si>
    <t>Filtro colador metálico 1"</t>
  </si>
  <si>
    <t>Filtro colador metálico 1 1/2"</t>
  </si>
  <si>
    <t>Filtro colador metálico 3/4"</t>
  </si>
  <si>
    <t>TAPON</t>
  </si>
  <si>
    <t>Tapon polietileno 20</t>
  </si>
  <si>
    <t>Tapon polietileno 25</t>
  </si>
  <si>
    <t>Tapon polietileno 32</t>
  </si>
  <si>
    <t>Tapon polietileno 40</t>
  </si>
  <si>
    <t>Tapon polietileno 50</t>
  </si>
  <si>
    <t>Tapon polietileno 63</t>
  </si>
  <si>
    <t>Tapon polietileno 75</t>
  </si>
  <si>
    <t>Tapon polietileno rosca exterior 1/2"</t>
  </si>
  <si>
    <t>Tapon polietileno rosca exterior 3/4"</t>
  </si>
  <si>
    <t>Tapón galvanizado rosca exterior 1/2"</t>
  </si>
  <si>
    <t>Tapón galvanizado rosca exterior 3/4"</t>
  </si>
  <si>
    <t>Tapón galvanizado rosca exterior 1"</t>
  </si>
  <si>
    <t>Tapón galvanizado rosca exterior 1 1/4"</t>
  </si>
  <si>
    <t>Tapón galvanizado rosca exterior 1 1/2"</t>
  </si>
  <si>
    <t>Tapón galvanizado rosca exterior 2"</t>
  </si>
  <si>
    <t>Tapón galvanizado rosca exterior 2 1/2"</t>
  </si>
  <si>
    <t>ACOMETIDA</t>
  </si>
  <si>
    <t>Acometida polietileno 16</t>
  </si>
  <si>
    <t>Acometida polietileno 17</t>
  </si>
  <si>
    <t>TE</t>
  </si>
  <si>
    <t>TE polietileno 16</t>
  </si>
  <si>
    <t>TE polietileno 20</t>
  </si>
  <si>
    <t>TE polietileno 25</t>
  </si>
  <si>
    <t>TE polietileno 32</t>
  </si>
  <si>
    <t>TE polietileno 40</t>
  </si>
  <si>
    <t>TE polietileno 50</t>
  </si>
  <si>
    <t>TE polietileno 63</t>
  </si>
  <si>
    <t>TE polietileno 75</t>
  </si>
  <si>
    <t>TE polietileno rosca interior 20-1/2"</t>
  </si>
  <si>
    <t>TE polietileno rosca interior 50-1 1/2"</t>
  </si>
  <si>
    <t>TE polietileno rosca interior 63-2"</t>
  </si>
  <si>
    <t>TE 90º PVC 20</t>
  </si>
  <si>
    <t>TE 90º PVC 25</t>
  </si>
  <si>
    <t>TE 90º PVC 32</t>
  </si>
  <si>
    <t>TE 90º PVC 40</t>
  </si>
  <si>
    <t>TE 90º PVC 50</t>
  </si>
  <si>
    <t>TE 90º PVC 63</t>
  </si>
  <si>
    <t>TE galvanizada 1"</t>
  </si>
  <si>
    <t>TE galvanizada 3/4"</t>
  </si>
  <si>
    <t>TE galvanizada 1/2"</t>
  </si>
  <si>
    <t>TE galvanizada 1 1/4"</t>
  </si>
  <si>
    <t>TE galvanizada 1 1/2"</t>
  </si>
  <si>
    <t>TE galvanizada 2"</t>
  </si>
  <si>
    <t>TE galvanizada 2 1/2"</t>
  </si>
  <si>
    <t>TE latón 20-20-20</t>
  </si>
  <si>
    <t>TE latón 25-25-25</t>
  </si>
  <si>
    <t>TE latón 32-32-32</t>
  </si>
  <si>
    <t>TE latón 40-40-40</t>
  </si>
  <si>
    <t>TE latón 50-50-50</t>
  </si>
  <si>
    <t>TE latón 63-63-63</t>
  </si>
  <si>
    <t>TE polietileno 17</t>
  </si>
  <si>
    <t>TE polietileno reducida 20/16/20</t>
  </si>
  <si>
    <t>CRUZ</t>
  </si>
  <si>
    <t>Unión para nebulizador hembra-dentado</t>
  </si>
  <si>
    <t>NIPLE</t>
  </si>
  <si>
    <t>Niple doble galvanizado 1/2"</t>
  </si>
  <si>
    <t>Niple doble galvanizado 3/4"</t>
  </si>
  <si>
    <t>Niple doble galvanizado 1"</t>
  </si>
  <si>
    <t>Niple doble galvanizado 1 1/4"</t>
  </si>
  <si>
    <t>Niple doble galvanizado 1 1/2"</t>
  </si>
  <si>
    <t>Niple doble galvanizado 2"</t>
  </si>
  <si>
    <t>Niple doble galvanizado 2 1/2"</t>
  </si>
  <si>
    <t>Niple doble galvanizado 3"</t>
  </si>
  <si>
    <t>Niple reducido polietileno 1 1/2"-1 1/4"</t>
  </si>
  <si>
    <t>Niple reducido polietileno 1 1/2"-1"</t>
  </si>
  <si>
    <t>Niple PVC 1"</t>
  </si>
  <si>
    <t>Niple PVC 3/4"</t>
  </si>
  <si>
    <t>Niple PVC 1/2"</t>
  </si>
  <si>
    <t>Niple doble polietileno 1/2"</t>
  </si>
  <si>
    <t>Niple doble polietileno 3/4"</t>
  </si>
  <si>
    <t>Niple doble polietileno 1"</t>
  </si>
  <si>
    <t>Niple doble polietileno 1 1/4"</t>
  </si>
  <si>
    <t>Niple doble polietileno 1 1/2"</t>
  </si>
  <si>
    <t>Niple doble polietileno 2"</t>
  </si>
  <si>
    <t>Niple doble polietileno 2 1/2"</t>
  </si>
  <si>
    <t>RACORD</t>
  </si>
  <si>
    <t>Adaptador rosca exterior polietileno 3/4-16 mm</t>
  </si>
  <si>
    <t>Adaptador rosca exterior polietileno 3/4-17 mm</t>
  </si>
  <si>
    <t>Adaptador rosca interior polietileno 20-1/2"</t>
  </si>
  <si>
    <t>Adaptador rosca interior polietileno 40-1 1/4"</t>
  </si>
  <si>
    <t>Adaptador rosca interior polietileno 50-1 1/2"</t>
  </si>
  <si>
    <t>Adaptador rosca interior polietileno 63-2"</t>
  </si>
  <si>
    <t>Adaptador rosca interior polietileno 75-2 1/2"</t>
  </si>
  <si>
    <t>Adaptador rosca exterior polietileno 40-1 1/4"</t>
  </si>
  <si>
    <t>Adaptador rosca exterior polietileno 75-2 1/2"</t>
  </si>
  <si>
    <t>Adaptador rosca interior de  latón de 20 mm</t>
  </si>
  <si>
    <t>Adaptador rosca interior de  latón de 25 mm</t>
  </si>
  <si>
    <t>Adaptador rosca interior de  latón de 32 mm</t>
  </si>
  <si>
    <t>Adaptador rosca interior de  latón de 40 mm</t>
  </si>
  <si>
    <t>Adaptador rosca interior de  latón de 50 mm</t>
  </si>
  <si>
    <t>Adaptador rosca interior de  latón de 63 mm</t>
  </si>
  <si>
    <t>Adaptador rosca interior de  latón de 75 mm</t>
  </si>
  <si>
    <t>REDUCCIÓN</t>
  </si>
  <si>
    <t>Reducción polietileno 32 a 25</t>
  </si>
  <si>
    <t>Reducción polietileno 40 a 32</t>
  </si>
  <si>
    <t>Reducción polietileno 50 a 40</t>
  </si>
  <si>
    <t>Reducción polietileno 63 a 50</t>
  </si>
  <si>
    <t>TUERCA</t>
  </si>
  <si>
    <t>UNION</t>
  </si>
  <si>
    <t>Unión latón de 20 mm</t>
  </si>
  <si>
    <t>Unión latón de 25 mm</t>
  </si>
  <si>
    <t>Unión latón de 32 mm</t>
  </si>
  <si>
    <t>Unión latón de 40 mm</t>
  </si>
  <si>
    <t>Unión latón de 50 mm</t>
  </si>
  <si>
    <t>Unión latón de 63 mm</t>
  </si>
  <si>
    <t>Unión latón de 75 mm</t>
  </si>
  <si>
    <t>Unión universal galvanizada 1 1/2"</t>
  </si>
  <si>
    <t>Unión universal galvanizada 2"</t>
  </si>
  <si>
    <t>Unión universal galvanizada 1/2"</t>
  </si>
  <si>
    <t>Unión universal galvanizada 1"</t>
  </si>
  <si>
    <t>Unión universal galvanizada 2 1/2"</t>
  </si>
  <si>
    <t>Final de línea 17 mm</t>
  </si>
  <si>
    <t>Tuerca reducida galvanizada 1"- 3/4"</t>
  </si>
  <si>
    <t>Tuerca reducida galvanizada 2"- 1"</t>
  </si>
  <si>
    <t>Terminal laton rosca hembra 32-1"</t>
  </si>
  <si>
    <t>Terminal laton rosca macho 32-1"</t>
  </si>
  <si>
    <t>Válvula de esfera, de latón, de diámetro 1/2"</t>
  </si>
  <si>
    <t>Válvula de esfera, de latón, de diámetro 3/4"</t>
  </si>
  <si>
    <t>Válvula de esfera, de latón, de diámetro 1"</t>
  </si>
  <si>
    <t>Válvula de esfera, de latón, de diámetro 1 1/4"</t>
  </si>
  <si>
    <t>Válvula de esfera, de latón, de diámetro 1 1/2"</t>
  </si>
  <si>
    <t>Válvula de esfera, de latón, de diámetro 2"</t>
  </si>
  <si>
    <t>Válvula de esfera, de latón, de diámetro 2 1/2"</t>
  </si>
  <si>
    <t>Manguito electrosoldable polietileno 180 mm</t>
  </si>
  <si>
    <t>Manguito electrosoldable polietileno 200 mm</t>
  </si>
  <si>
    <t>Solenoide de impulsos acoplable a electroválvula y compatible con sistemas de tipo TBOS o equivalente</t>
  </si>
  <si>
    <t>Diafragma para válvula de hierro de 4"</t>
  </si>
  <si>
    <t>Diafragma para válvula de hierro de 3"</t>
  </si>
  <si>
    <t>Diafragma para válvula de hierro de 2"</t>
  </si>
  <si>
    <t>Codo rosca interior de polietileno de 25 mm</t>
  </si>
  <si>
    <t>Codo de polietileno de 25 mm</t>
  </si>
  <si>
    <t>Codo de polietileno de 32 mm</t>
  </si>
  <si>
    <t>Codo rosca interior de polietileno de 32 mm</t>
  </si>
  <si>
    <t>Cubo recto con rejilla de 16 l</t>
  </si>
  <si>
    <t>Cubo vendimia de 42 l</t>
  </si>
  <si>
    <t>Disco de diamante de 115 mm</t>
  </si>
  <si>
    <t>Espátula de 10 cm</t>
  </si>
  <si>
    <t>Extensible de corriente 3x1,5 de 50 m</t>
  </si>
  <si>
    <t>Flexómetro (Alfa 5 m x 25 mm)</t>
  </si>
  <si>
    <t>Flexómetro (Alfa 8 m x 25 mm)</t>
  </si>
  <si>
    <t>Foco halógeno trípode 2 x 500</t>
  </si>
  <si>
    <t>Gafa de máscara de lente polipropileno</t>
  </si>
  <si>
    <t>Hilo de pita de 8 mm</t>
  </si>
  <si>
    <t>Listón de aglomerado madera de 19 mm y 1,83 x 3,66 m</t>
  </si>
  <si>
    <t>Malla de plástico verde de 9 x 9 mm de luz y 1 m de ancho</t>
  </si>
  <si>
    <t>Red de obra 5 x 10</t>
  </si>
  <si>
    <t>Azada</t>
  </si>
  <si>
    <t>Mango para escoba de césped y rastrillo</t>
  </si>
  <si>
    <t>Mango para azada</t>
  </si>
  <si>
    <t>Cuña de hierro</t>
  </si>
  <si>
    <t>Cubeta de goma de 18 l con asa</t>
  </si>
  <si>
    <t>Cubo de vendimia de 42 l</t>
  </si>
  <si>
    <t>Azadilla pequeña</t>
  </si>
  <si>
    <t>Mango para azadilla</t>
  </si>
  <si>
    <t>Pala cuadrada con mango</t>
  </si>
  <si>
    <t>Pala de pico con mango</t>
  </si>
  <si>
    <t>Mango para pala</t>
  </si>
  <si>
    <t>Pico</t>
  </si>
  <si>
    <t>Mango para pico</t>
  </si>
  <si>
    <t>Pico-azadón</t>
  </si>
  <si>
    <t>Mango para pico-azadón</t>
  </si>
  <si>
    <t>Escoba para césped con mango</t>
  </si>
  <si>
    <t>Rastrillo 14 púas con mango</t>
  </si>
  <si>
    <t>Serrucho de poda 13"</t>
  </si>
  <si>
    <t>Serrucho con pértiga de 4,5 m y gancho</t>
  </si>
  <si>
    <t>Tijeras de una mano (Bellota o similar)</t>
  </si>
  <si>
    <t>Tijeras de una mano (Gárdena o similar)</t>
  </si>
  <si>
    <t>Tijeras de dos manos</t>
  </si>
  <si>
    <t>Tijeras de seto</t>
  </si>
  <si>
    <t>Tijeras telescópicas con alargador y cuerda</t>
  </si>
  <si>
    <t>Tornillo para tijera de dos manos</t>
  </si>
  <si>
    <t>Yunque para tijera de dos manos</t>
  </si>
  <si>
    <t>Corte para tijera de dos manos</t>
  </si>
  <si>
    <t>Batidera de esponja de 12 x 24 cm</t>
  </si>
  <si>
    <t>Batidera plástica de 22 x 33 cm</t>
  </si>
  <si>
    <t>Bidón 10 l homologado con ADR</t>
  </si>
  <si>
    <t>Candado 40 mm</t>
  </si>
  <si>
    <t>Candado 50 mm</t>
  </si>
  <si>
    <t>Candado 60 mm</t>
  </si>
  <si>
    <t>Candado 80 mm</t>
  </si>
  <si>
    <t>Clavo de 2" a 1/2"</t>
  </si>
  <si>
    <t>Clavo de 4"</t>
  </si>
  <si>
    <t>Disco repasadora pequeño</t>
  </si>
  <si>
    <t>Panda 66-25 Kg</t>
  </si>
  <si>
    <t>Panda 66-6 Kg</t>
  </si>
  <si>
    <t>Sustrato vegetal fertilizado 5/10 mm en sacos de 70 l</t>
  </si>
  <si>
    <t>Compost animal fresco</t>
  </si>
  <si>
    <t>Compost animal  en sacos de 70 l</t>
  </si>
  <si>
    <t>Alcorque fabricado con rejilla electrosoldada TRAMEX, de 30 x 30 mm de cuadrícula, pletina 30/3 mm y varilla de 4 mm, con marco realizado econ angular de 35 x 35 x 4 mm. Todo galvanizado en caliente</t>
  </si>
  <si>
    <t>Cañizo para protección</t>
  </si>
  <si>
    <t>Tutor de árbol de un pie compuesto de poste de rollizo tratado de 2,5 m de longitud y 6 cm de diámetro y 0,5 m. de cincha elástica</t>
  </si>
  <si>
    <t>Tutor de árbol de dos pies, compuesto  de dos postes de rollizo tratado de 2,5 m de longitud y 6 cm de diámetro y 1 m. de cincha elástica</t>
  </si>
  <si>
    <t>Tutor de árbol de tres pies, compuesto  de tres postes de rollizo tratado de 2,5 m de longitud y 6 cm de diámetro y 1,5 m. de cincha elástica, travesaños de unión de postes y su correspondiente tornillería</t>
  </si>
  <si>
    <t>Cincha elástica para entutorar</t>
  </si>
  <si>
    <t>Fungicida a base de TRIADIMENOL 25% p/v EC (Shavit 25 LE o similar)</t>
  </si>
  <si>
    <t>Insecticida biológico a base de BACILLUS THURINGIENSIS var. Kurstaki 32% WG (Bactur o similar)</t>
  </si>
  <si>
    <t>Acaricida a base de FENPIROXIMATO 4% p/v SC + BUPROFEZIN 20% (Noak o similar)</t>
  </si>
  <si>
    <t>Fungicida a base de CLORTALONIL 5% DP (Daconil E o similar)</t>
  </si>
  <si>
    <t>Fungicida a base de FOSETIL-AL 80% WG y WP (Aliette WG o similar)</t>
  </si>
  <si>
    <t>Fungicida a base de MANCOZEB 75% WP (Vondozeb GD o similar)</t>
  </si>
  <si>
    <t>Herbicida a base de PICLORAN 24% p/v EC (Tordon 22 K o similar)</t>
  </si>
  <si>
    <t>Enraizante a base de AIB 0,4% p/v SL (Inabarplant Líquido o similar)</t>
  </si>
  <si>
    <t>Tubo de polietileno de baja densidad PE-100, diámetro exterior 20 mm y presión nominal 10 atm.</t>
  </si>
  <si>
    <t>Tubo de polietileno de baja densidad PE-100, diámetro exterior 25 mm y presión nominal10 atm.</t>
  </si>
  <si>
    <t>Tubo de polietileno de baja densidad PE-100, diámetro exterior 32 mm y presión nominal10 atm.</t>
  </si>
  <si>
    <t>Tubo de polietileno de baja densidad PE-100, diámetro exterior 40 mm y presión nominal 10 atm.</t>
  </si>
  <si>
    <t>Tubo de polietileno de baja densidad PE-100, diámetro exterior 50 mm y presión nominal10 atm.</t>
  </si>
  <si>
    <t>Tubo de polietileno de baja densidad PE-100, diámetro exterior 63 mm y presión nominal 10 atm.</t>
  </si>
  <si>
    <t>Tubo de polietileno de baja densidad PE-100, diámetro exterior 75 mm y presión nominal 10 atm.</t>
  </si>
  <si>
    <t>Tubo de polietileno de baja densidad PE-100, diámetro exterior 20 mm y presión nominal 16 atm.</t>
  </si>
  <si>
    <t>Tubo de polietileno de baja densidad PE-100, diámetro exterior 25 mm y presión nominal 16 atm.</t>
  </si>
  <si>
    <t>Tubo de polietileno de baja densidad PE-100, diámetro exterior 32 mm y presión nominal 16 atm.</t>
  </si>
  <si>
    <t>Tubo de polietileno de baja densidad PE-100, diámetro exterior 40 mm y presión nominal 16 atm.</t>
  </si>
  <si>
    <t>Tubo de polietileno de baja densidad PE-100, diámetro exterior 50 mm y presión nominal 16 atm.</t>
  </si>
  <si>
    <t>Tubo de polietileno de baja densidad PE-100, diámetro exterior 63 mm y presión nominal 16 atm.</t>
  </si>
  <si>
    <t>Tubo de polietileno de baja densidad PE-100, diámetro exterior 75 mm y presión nominal 16 atm.</t>
  </si>
  <si>
    <t>Codo de polietileno de 40 mm</t>
  </si>
  <si>
    <t>Codo rosca interior de polietileno de 40 mm</t>
  </si>
  <si>
    <t>Codo de polietileno de 50 mm</t>
  </si>
  <si>
    <t>Codo rosca interior de polietileno de 50 mm</t>
  </si>
  <si>
    <t>Codo de polietileno de 63 mm</t>
  </si>
  <si>
    <t>Codo rosca interior de polietileno de 63 mm</t>
  </si>
  <si>
    <t>Arqueta de plástico rectangular, con tapa de PEAD, agua no potable, de dimensiones 54x38x32 cm</t>
  </si>
  <si>
    <t>Arqueta de plástico rectangular, con tapa de PEAD, agua no potable, de dimensiones 67x48x32 cm</t>
  </si>
  <si>
    <t>Arqueta de plástico rectangular, con tapa de PEAD, de dimensiones 82x49x39 cm</t>
  </si>
  <si>
    <t>Arqueta de plástico rectangular, con tapa de PEAD, de dimensiones 103x63x46 cm</t>
  </si>
  <si>
    <t>Arqueta de plástico circular con tapa de diámetro 21 cm</t>
  </si>
  <si>
    <t>Arqueta de plástico circular con tapa de diámetro 33 cm</t>
  </si>
  <si>
    <t>Aspersor de turbina emergente, sector ajustable, vástago de plástico, tobera intercambiable, con válvula antidrenaje, de 10 cm de altura, para una presión de trabajo de 2,1 a 4,8 bares y rango de alcance 5,2-14,3 m</t>
  </si>
  <si>
    <t>Aspersor de turbina emergente, sector ajustable, vástago de acero inox., tobera intercambiable, con válvula antidrenaje, de 10 cm de altura, para una presión de trabajo de 2,1 a 4,8 bares y rango de alcance 5,2-14,3 m, con tapa lila indicadora de agua no potable</t>
  </si>
  <si>
    <t>Aspersor de turbina emergente, sector ajustable, vástago de plástico, tobera intercambiable, con válvula antidrenaje, de 9 cm de altura, para una presión de trabajo de 2,8 a 6,9 bares y rango de alcance 12,2-22,3 m</t>
  </si>
  <si>
    <t>Aspersor emergente, mecanismo de giro por impacto, conexión a 3/4", alcance entre 5 y 20 m, para una presión de trabajo de 2 a 5 bares</t>
  </si>
  <si>
    <t>Difusor emergente, de 10 cm de altura de emergencia, con tobera de sector regulable, con válvula antidrenaje</t>
  </si>
  <si>
    <t>Inundador de circulo completo, autocompensante, para un caudal entre 0,02 y 0,12 l/s</t>
  </si>
  <si>
    <t>Tobera para difusor, de arco ajustable entre 25º y 360º, alcance de 2,1 a 5,5 m</t>
  </si>
  <si>
    <t>Brocha de 1"</t>
  </si>
  <si>
    <t>Listón aglomerado de madera de 19 mm y 1,22 x 2,44 m</t>
  </si>
  <si>
    <t>Manguera holandesa 1/2" de 50 m</t>
  </si>
  <si>
    <t>Rollo de Teflón de 50 m x 16 mm</t>
  </si>
  <si>
    <t>Rollo de Teflón de 12 m x 12 mm</t>
  </si>
  <si>
    <t>Tornillo barraquero 10 x 60 mm</t>
  </si>
  <si>
    <t>Tornillo barraquero 6 x 60</t>
  </si>
  <si>
    <t>Tornillo barraquero 8 x 60</t>
  </si>
  <si>
    <t>Tuerca hexagonal de 6 mm</t>
  </si>
  <si>
    <t>Tuerca hexagonal de 8 mm</t>
  </si>
  <si>
    <t>Tuerca hexagonal de 10 mm</t>
  </si>
  <si>
    <t>Disco radial de hierro de 230 mm</t>
  </si>
  <si>
    <t>Disco radial de piedra de 230 mm</t>
  </si>
  <si>
    <t>Escalera de tijera 8 pasos</t>
  </si>
  <si>
    <t>Eslinga de 5 m y 4000 Kg</t>
  </si>
  <si>
    <t>Lija agua de 100 g</t>
  </si>
  <si>
    <t>Radial profesional Maquita 9554 NB</t>
  </si>
  <si>
    <t>Recarga de bombona tipo azul 2,80 kg</t>
  </si>
  <si>
    <t>Removedor pintura cinco aros y de 5 l</t>
  </si>
  <si>
    <t>Tenaza rusa 250 mm (Bellota)</t>
  </si>
  <si>
    <t>Tela mosquitera verde de 1,2 m</t>
  </si>
  <si>
    <t>cochinilla</t>
  </si>
  <si>
    <t>Fungicida a base de IPRODIONA 50% WP (Iprodiona Masso o similar)</t>
  </si>
  <si>
    <t>thielaviopsis</t>
  </si>
  <si>
    <t>césped</t>
  </si>
  <si>
    <t>Herbicida a base de PENDIMETALINA 33% p/v EC (Ordago o similar)</t>
  </si>
  <si>
    <t>Herbicida a base de DICLOBENIL 6,75% GR (Casoron G o similar)</t>
  </si>
  <si>
    <t>Fitorregulador a base de PACLOBUTRAZOL 25 % p/v SC (Cultar o similar)</t>
  </si>
  <si>
    <t>Bioactivador vegetal a base de MANGANESO 0,5% + MOLIBDENO 1% + ZINC 0,5% (Trichoalgae o similar)</t>
  </si>
  <si>
    <t>ANEXO VI: SUMINISTRO DE PRODUCTOS FITOSANITARIOS</t>
  </si>
  <si>
    <t>Rollo de cinta de balizamiento de 200 m y 8 cm de ancho</t>
  </si>
  <si>
    <t>Bota de seguridad motosierrista EN 17249, Clase 1</t>
  </si>
  <si>
    <t>Cuerda de trepa 12,5 mm, resistencia 3.300 Kg</t>
  </si>
  <si>
    <t>Motoazada diesel de 4,7CV y 211 cc</t>
  </si>
  <si>
    <t>Motosierra telescópica con alargador 131HP</t>
  </si>
  <si>
    <t>Cortasetos telescópico con alargador 131HP</t>
  </si>
  <si>
    <t>Alambre galvanizado 3 mm forrado plástico verde en rollo de 50 m</t>
  </si>
  <si>
    <t>cerradura para taquillas</t>
  </si>
  <si>
    <t>Bujia desorilladora ngk cmr6h</t>
  </si>
  <si>
    <t>Estaca de madera de pino</t>
  </si>
  <si>
    <t>grava blanca</t>
  </si>
  <si>
    <t>tapa arqueta de las válvulas de riego del Parque la Granja 25x25</t>
  </si>
  <si>
    <t>Repuesto arco de sierra</t>
  </si>
  <si>
    <t>botas silex totale 247 S3</t>
  </si>
  <si>
    <t>TOTAL SUMINISTRO MATERIAL SEGURIDAD Y SALUD</t>
  </si>
  <si>
    <t>Bloque 15 x 50 x 25 cm</t>
  </si>
  <si>
    <t>Bloque de hormigón vibrado BHV 6 x 25 x 50 cm</t>
  </si>
  <si>
    <t xml:space="preserve">Bloque de hormigón vibrado BHV 20 x 25 x 50 cm </t>
  </si>
  <si>
    <t>Bombona de gas tipo azul</t>
  </si>
  <si>
    <t>Botella Butsir 3 Kg ADR, UN2037, Clase 2 y ETQ 2</t>
  </si>
  <si>
    <t>Cabo de azada de 90 x 40</t>
  </si>
  <si>
    <t>TE galvanizada reducida 1"-1/2"</t>
  </si>
  <si>
    <t>TE galvanizada reducida 1"-3/4"</t>
  </si>
  <si>
    <t>TE polietileno rosca interior 25-3/4"</t>
  </si>
  <si>
    <t>TE polietileno rosca interior 32-1"</t>
  </si>
  <si>
    <t>TE polietileno rosca interior 40-1 1/4"</t>
  </si>
  <si>
    <t>Gotero autocompensante 4 l/h</t>
  </si>
  <si>
    <t>Gotero boton 1 l/h</t>
  </si>
  <si>
    <t>Gotero boton 4 l/h</t>
  </si>
  <si>
    <t>Niple reducido polietileno 1 1/4"- 1"</t>
  </si>
  <si>
    <t>Niple reducido polietileno 1"- 3/4"</t>
  </si>
  <si>
    <t>Niple reducido polietileno 2"-1 1/2"</t>
  </si>
  <si>
    <t>Niple reducido polietileno 3/4"-1/2"</t>
  </si>
  <si>
    <t>Adaptador rosca exterior polietileno 20-1/2"</t>
  </si>
  <si>
    <t>Adaptador rosca exterior polietileno 25-3/4"</t>
  </si>
  <si>
    <t>Adaptador rosca exterior polietileno 32-1"</t>
  </si>
  <si>
    <t>Adaptador rosca exterior polietileno 50-1 1/2"</t>
  </si>
  <si>
    <t>Adaptador rosca exterior polietileno 63-2"</t>
  </si>
  <si>
    <t>Adaptador rosca interior polietileno 25-3/4"</t>
  </si>
  <si>
    <t>Adaptador rosca interior polietileno 32-1"</t>
  </si>
  <si>
    <t>Terminal rosca macho de PVC 20-1/2"</t>
  </si>
  <si>
    <t>Terminal rosca macho de PVC 25-3/4"</t>
  </si>
  <si>
    <t>Terminal rosca macho de PVC 32-1"</t>
  </si>
  <si>
    <t>Terminal rosca macho de PVC 40-1 1/4"</t>
  </si>
  <si>
    <t>Terminal rosca macho de PVC 63-2"</t>
  </si>
  <si>
    <t>Terminal rosca macho de PVC 75-2 1/2"</t>
  </si>
  <si>
    <t>Tuerca reducida polietileno 3/4"-1/2"</t>
  </si>
  <si>
    <t>Tuerca reducida polietileno 1"-3/4"</t>
  </si>
  <si>
    <t>Tuerca reducida polietileno 1 1/4"-1"</t>
  </si>
  <si>
    <t>Tuerca reducida polietileno 1 1/2"-1 1/4"</t>
  </si>
  <si>
    <t>Tuerca reducida polietileno 2"-1 1/2"</t>
  </si>
  <si>
    <t>Tuerca reducida polietileno 1 1/2"-1"</t>
  </si>
  <si>
    <t>Tuerca reducida polietileno 1/2"-3/8"</t>
  </si>
  <si>
    <t>Tuerca reducida galvanizada 2"-1"</t>
  </si>
  <si>
    <t>Tuerca reducida galvanizada 1"-3/4"</t>
  </si>
  <si>
    <t>Tuerca reducida galvanizada 1"-1/2"</t>
  </si>
  <si>
    <t>Tuerca reducida galvanizada 1 1/4"-1"</t>
  </si>
  <si>
    <t>Tuerca reducida galvanizada 1 1/2"-11/4"</t>
  </si>
  <si>
    <t>Tuerca reducida galvanizada 1 1/2"-1"</t>
  </si>
  <si>
    <t>Tuerca reducida galvanizada 2"-1 1/2"</t>
  </si>
  <si>
    <t>Unión polietileno 20 mm</t>
  </si>
  <si>
    <t>Unión polietileno 25 mm</t>
  </si>
  <si>
    <t>Unión polietileno 32 mm</t>
  </si>
  <si>
    <t>Unión polietileno 40 mm</t>
  </si>
  <si>
    <t>Unión polietileno 50 mm</t>
  </si>
  <si>
    <t>Unión polietileno 63 mm</t>
  </si>
  <si>
    <t>Unión simple polietileno 16 mm</t>
  </si>
  <si>
    <t>Unión simple polietileno 17 mm</t>
  </si>
  <si>
    <t>Cinta adhesiva blanca y roja de 10 cm de ancho</t>
  </si>
  <si>
    <t>Enraizante a base de AIB 0,2% + ANA 0,2% + +ZIRAM 4% DP (Inabar Plant I o similar)</t>
  </si>
  <si>
    <t>Madeja de lino</t>
  </si>
  <si>
    <t>Pegamento PVC 1 l</t>
  </si>
  <si>
    <t>Enraizante a base de BORO 0,15% + COBRE 0,23% + HIERRO 0,76% SL (Micor o similar)</t>
  </si>
  <si>
    <t>Jabón potásico de ácidos grasos 50% (Kabon o similar)</t>
  </si>
  <si>
    <t>Insecticida a base de BETACIFLUTRIN 2,5% p/v SC (Bulldock o similar)</t>
  </si>
  <si>
    <t>Cruz galvanizado 1 1/2"</t>
  </si>
  <si>
    <t>Cruz galvanizado 1"</t>
  </si>
  <si>
    <t>Cruz galvanizado 2"</t>
  </si>
  <si>
    <t>Cruz galvanizado 3/4"</t>
  </si>
  <si>
    <t>Lámina de PVC de 10 mm.</t>
  </si>
  <si>
    <t>Grasa lubricante ARGA ER-2, Cepsa o similar</t>
  </si>
  <si>
    <t>Lubricante WD-40, 3 en 1 o similar</t>
  </si>
  <si>
    <t>Adhesivo para soldadura Poxilina o similar</t>
  </si>
  <si>
    <t>Malla negra suelo de 6 x 100 m</t>
  </si>
  <si>
    <r>
      <t>Grava de machaqueo de granulometría 5-10, servida en transporte de 0 a 6 m</t>
    </r>
    <r>
      <rPr>
        <vertAlign val="superscript"/>
        <sz val="10"/>
        <rFont val="Times New Roman"/>
        <family val="1"/>
      </rPr>
      <t>3</t>
    </r>
  </si>
  <si>
    <r>
      <t>Grava de machaqueo de granulometría 5-10, servida en transporte de 6 a 10 m</t>
    </r>
    <r>
      <rPr>
        <vertAlign val="superscript"/>
        <sz val="10"/>
        <rFont val="Times New Roman"/>
        <family val="1"/>
      </rPr>
      <t>3</t>
    </r>
  </si>
  <si>
    <r>
      <t>Grava de machaqueo de granulometría 5-10, servida en transporte de 10 a 15 m</t>
    </r>
    <r>
      <rPr>
        <vertAlign val="superscript"/>
        <sz val="10"/>
        <rFont val="Times New Roman"/>
        <family val="1"/>
      </rPr>
      <t>3</t>
    </r>
  </si>
  <si>
    <r>
      <t>Grava de machaqueo de granulometría 10-20, servida en transporte de 0 a 6 m</t>
    </r>
    <r>
      <rPr>
        <vertAlign val="superscript"/>
        <sz val="10"/>
        <rFont val="Times New Roman"/>
        <family val="1"/>
      </rPr>
      <t>3</t>
    </r>
  </si>
  <si>
    <r>
      <t>Grava de machaqueo de granulometría 10-20, servida en transporte de 6 a 10 m</t>
    </r>
    <r>
      <rPr>
        <vertAlign val="superscript"/>
        <sz val="10"/>
        <rFont val="Times New Roman"/>
        <family val="1"/>
      </rPr>
      <t>3</t>
    </r>
  </si>
  <si>
    <r>
      <t>Grava de machaqueo de granulometría 10-20, servida en transporte de 10 a 15 m</t>
    </r>
    <r>
      <rPr>
        <vertAlign val="superscript"/>
        <sz val="10"/>
        <rFont val="Times New Roman"/>
        <family val="1"/>
      </rPr>
      <t>3</t>
    </r>
  </si>
  <si>
    <r>
      <t>Grava de machaqueo de granulometría 20-40, servida en transporte de 0 a 6 m</t>
    </r>
    <r>
      <rPr>
        <vertAlign val="superscript"/>
        <sz val="10"/>
        <rFont val="Times New Roman"/>
        <family val="1"/>
      </rPr>
      <t>3</t>
    </r>
  </si>
  <si>
    <r>
      <t>Grava de machaqueo de granulometría 20-40, servida en transporte de 6 a 10 m</t>
    </r>
    <r>
      <rPr>
        <vertAlign val="superscript"/>
        <sz val="10"/>
        <rFont val="Times New Roman"/>
        <family val="1"/>
      </rPr>
      <t>3</t>
    </r>
  </si>
  <si>
    <r>
      <t>Grava de machaqueo de granulometría 20-40, servida en transporte de 10 a 15 m</t>
    </r>
    <r>
      <rPr>
        <vertAlign val="superscript"/>
        <sz val="10"/>
        <rFont val="Times New Roman"/>
        <family val="1"/>
      </rPr>
      <t>3</t>
    </r>
  </si>
  <si>
    <t>Fieltro negro doble irrigación</t>
  </si>
  <si>
    <t>Tela soldada de 50 x 50 mm de luz y 3 mm de ancho</t>
  </si>
  <si>
    <t>rollo 25 x 1</t>
  </si>
  <si>
    <t>Guante Nitrilo amarillo manguito con elástico de 65 cm</t>
  </si>
  <si>
    <t>Manguitos antipinchazo y anticorte, con cierre velcro y patente</t>
  </si>
  <si>
    <t>Malla de sombreo de polietileno y polipropileno con porcentaje de sombra de 55 %</t>
  </si>
  <si>
    <t>Malla de sombreo de polipropileno con porcentaje de sombra de 45 %</t>
  </si>
  <si>
    <t>Malla de sombreo y cortaviento de polietileno con porcentaje de sombra de 56 %</t>
  </si>
  <si>
    <t>Malla de sombreo y cortaviento de polietileno con porcentaje de sombra de 41 %</t>
  </si>
  <si>
    <t>Gafa de protección solar EN 166</t>
  </si>
  <si>
    <t>Equipo autoventilado con filtros de protección respiratoria</t>
  </si>
  <si>
    <t>Barra de hierro corrugado de 12 m. de largo y  12 mm de diámetro</t>
  </si>
  <si>
    <t>PRECIO UNITARIO</t>
  </si>
  <si>
    <t>PRECIO TOTAL</t>
  </si>
  <si>
    <t>antracnosis, botritis</t>
  </si>
  <si>
    <t>fitóftora</t>
  </si>
  <si>
    <t>botritis</t>
  </si>
  <si>
    <t>mildiu, roya, alternaria</t>
  </si>
  <si>
    <t>cochinilla, mosca blanca</t>
  </si>
  <si>
    <t>Vávula drenaje de polietileno de 16 mm</t>
  </si>
  <si>
    <t>Bobina para aspersores/difusores, de polietileno, de 12 cm de longitud y diámetro 1/2" ó 3/4"</t>
  </si>
  <si>
    <t>RESUMEN IMPORTE ECONÓMICO DE CADA SUMINISTRO</t>
  </si>
  <si>
    <t>SUBTOTAL SUMINISTRO MATERIAL DE RIEGO</t>
  </si>
  <si>
    <t>SUBTOTAL SUMINISTRO DE MAQUINARIA Y EQUIPOS</t>
  </si>
  <si>
    <t>SUBTOTAL SUMINISTRO MATERIAL FERRETERIA</t>
  </si>
  <si>
    <t>SUBTOTAL SUMINISTRO MATERIAL JARDINERÍA</t>
  </si>
  <si>
    <t>SUBTOTAL SUMINISTRO MATERIAL FITOSANITARIO, HERBICIDA, ABONO, RED DE RIEGO Y PODA</t>
  </si>
  <si>
    <t>TOTAL SUMINISTRO DE PRODUCTOS</t>
  </si>
  <si>
    <t>Semilla de albahaca</t>
  </si>
  <si>
    <t>Semilla de planta mejorana</t>
  </si>
  <si>
    <t>Insecticida biológico a base de extractos del árbol del Neem (Neem o similar)</t>
  </si>
  <si>
    <t>Insecticida biológico a base de PIRIPROXIFEN 10% p/v (Atominal 10 EC o similar)</t>
  </si>
  <si>
    <t>Unión universal PVC 20 mm</t>
  </si>
  <si>
    <t>Unión universal PVC 25 mm</t>
  </si>
  <si>
    <t>Unión universal PVC 32 mm</t>
  </si>
  <si>
    <t>Unión universal PVC 40 mm</t>
  </si>
  <si>
    <t>Unión universal PVC 63 mm</t>
  </si>
  <si>
    <t>Unión universal PVC 50 mm</t>
  </si>
  <si>
    <t>ÍNDICE</t>
  </si>
  <si>
    <t>.................................................................................</t>
  </si>
  <si>
    <t>Acople manguera 1"</t>
  </si>
  <si>
    <t>Acople Barcelona 3/4"</t>
  </si>
  <si>
    <t>Acople Barcelona 1"</t>
  </si>
  <si>
    <t>Señal de velocidad máxima 40</t>
  </si>
  <si>
    <t>Señal de obra</t>
  </si>
  <si>
    <t>Señal de estrechamiento por la derecha</t>
  </si>
  <si>
    <t>Señal de estrechamiento por la izquierda</t>
  </si>
  <si>
    <t>Señal de estrechamiento de calzada</t>
  </si>
  <si>
    <t>Conjunto preensamblado para sujeción de árbol, compuesto por 3 cables de acero galvanizado recubiertos de vinilo, de 4,5 m de longitud, 3 arpones de fijación, 3 collares y 3 grapas para cable</t>
  </si>
  <si>
    <t>Corteza de pino limpia servida en obra</t>
  </si>
  <si>
    <t>Contenedor de 45 l</t>
  </si>
  <si>
    <t>Contendor de 50 l</t>
  </si>
  <si>
    <t>Contendor de 85 l</t>
  </si>
  <si>
    <t>Contendor de 130 l</t>
  </si>
  <si>
    <t>Contendor de 500 l</t>
  </si>
  <si>
    <t>Maceta de 11 cm</t>
  </si>
  <si>
    <t>Maceta de 22 cm</t>
  </si>
  <si>
    <t>Maceta de 30 cm</t>
  </si>
  <si>
    <t>Plato plástico terracota de 23 cm</t>
  </si>
  <si>
    <t>Plato plástico terracota de 21 cm</t>
  </si>
  <si>
    <t>Plato plástico terracota de 26 cm</t>
  </si>
  <si>
    <t>Malla negra suelo de 3 x 100 m</t>
  </si>
  <si>
    <t>Plato plástico terracota de 30 cm</t>
  </si>
  <si>
    <t>Plato plástico terracota de 32 cm</t>
  </si>
  <si>
    <t>Señal de estacionamiento prohibido</t>
  </si>
  <si>
    <t>Señal de sentido obligatorio</t>
  </si>
  <si>
    <t>Seta de 35 mm</t>
  </si>
  <si>
    <t>Baliza intermitente célular</t>
  </si>
  <si>
    <t>Trípode metálico para señal</t>
  </si>
  <si>
    <t>Valla de obra metálica fabricada en tubo y con barras verticales de 250 x 100 mm</t>
  </si>
  <si>
    <t>Cartel informativo luminiscente de 210 x 297 mm (extintor, caída distinto nivel, uso obligatorio del casco, …)</t>
  </si>
  <si>
    <t>Cartel informativo de 210 x 297 mm (extintor, caída distinto nivel, uso obligatorio del casco, …)</t>
  </si>
  <si>
    <t>Cono de 70 cm con una banda reflectante de 20 cm</t>
  </si>
  <si>
    <t>Cono de 50 cm con una banda reflectante de 15 cm</t>
  </si>
  <si>
    <t>Paleta de stop y continuar</t>
  </si>
  <si>
    <t>Cinta adhesiva reflectante de 5 cm de ancho</t>
  </si>
  <si>
    <t>Luz rotativo magnético de 12 V</t>
  </si>
  <si>
    <t>Batería de 6 V para baliza</t>
  </si>
  <si>
    <t>ANEXO I: SUMINISTRO MATERIAL DE RIEGO</t>
  </si>
  <si>
    <t>ANEXO II: SUMINISTRO SEGURIDAD Y SALUD</t>
  </si>
  <si>
    <t>ANEXO III: SUMINISTRO DE MAQUINARIA Y EQUIPOS</t>
  </si>
  <si>
    <t>ANEXO IV: SUMINISTRO DE MATERIAL DE FERRETERÍA</t>
  </si>
  <si>
    <t>ANEXO V: SUMINISTRO DE MATERIAL DE JARDINERÍA</t>
  </si>
  <si>
    <t>TUBERIA</t>
  </si>
  <si>
    <t>GOTERO</t>
  </si>
  <si>
    <t>Kg</t>
  </si>
  <si>
    <t>kg</t>
  </si>
  <si>
    <t>FERTILIZANTE</t>
  </si>
  <si>
    <t>HERBICIDA</t>
  </si>
  <si>
    <t>FUNGICIDA</t>
  </si>
  <si>
    <t>INSECTICIDA</t>
  </si>
  <si>
    <t>VARIOS</t>
  </si>
  <si>
    <t>SUMINISTRO MATERIAL DE RIEGO</t>
  </si>
  <si>
    <t>SUMINISTRO MATERIAL FERRETERIA</t>
  </si>
  <si>
    <t>l</t>
  </si>
  <si>
    <t>SUMINISTRO SEGURIDAD Y SALUD</t>
  </si>
  <si>
    <t>Ud</t>
  </si>
  <si>
    <t>Bota de seguridad de goma EN 345 y EN 381-3, clase 2</t>
  </si>
  <si>
    <t>Desbrozadora profesional de 36,3 cm3 de cilindrada y 2,2 CV de potencia, Stihl FS 350</t>
  </si>
  <si>
    <t>Guante Nitrilo Ultranitril EN 388, EN 420</t>
  </si>
  <si>
    <t>Guante Cuero EN 388, EN 420</t>
  </si>
  <si>
    <t>Guantes para motosierra EN 388, EN 420 y EN 381-4</t>
  </si>
  <si>
    <t>Gafa de protección EN 166</t>
  </si>
  <si>
    <t>Pernera con protección anticorte delantera EN 381</t>
  </si>
  <si>
    <t>Desbrozadora profesional de 44,3 cm3 de cilindrada y 2,9 CV de potencia, Stihl FS 450</t>
  </si>
  <si>
    <t>Segadora profesional de 53 cm de corte, de 6,5 CV de potencia, sistema reciclador, Toro GTK 530 o similar</t>
  </si>
  <si>
    <t>Plataforma de siega de 91 cm de corte, de 13 CV de potencia, Kit reciclador, Toro Pro 112 o similar</t>
  </si>
  <si>
    <t>Triturado de mármol a granel</t>
  </si>
  <si>
    <t>Arena lavada 0/5 mm a granel</t>
  </si>
  <si>
    <t>Estaca de madera de pino tratada de 2,5 m x 0,60 mm</t>
  </si>
  <si>
    <t>Bota de seguridad EN 345</t>
  </si>
  <si>
    <t>Protector de oídos EN 352, SNR 24</t>
  </si>
  <si>
    <t>Tapones para oídos de espuma EN 352, SNR 33</t>
  </si>
  <si>
    <t>Peto con protección anticorte  EN 381</t>
  </si>
  <si>
    <t>Chaqueta impermeable EN 343</t>
  </si>
  <si>
    <t>Pantalón impermeable EN 343</t>
  </si>
  <si>
    <t>Bote de crema protección solar 50 ml</t>
  </si>
  <si>
    <t>Polainas</t>
  </si>
  <si>
    <t>Equipo generador monofasico de gasolina con arranque eléctrico potencia cont./max. 3,8/4,2 KVA, 7 CV, Benza ES 4200 o similar</t>
  </si>
  <si>
    <t>Tuberia de goteo 16 mm, 2.3l/h, autocompensante y autolimpiante, espaciados cada 60 cm</t>
  </si>
  <si>
    <t>Tuberia de goteo 16 mm, 2.3l/h, autocompensante y autolimpiante, espaciados cada 75 cm</t>
  </si>
  <si>
    <t>Tuberia de goteo 16 mm, 2.3l/h, autocompensante y autolimpiante, espaciados cada 100 cm</t>
  </si>
  <si>
    <t>Nebulizardor 4l/h</t>
  </si>
  <si>
    <t>Válvula antidrenante para nebulizador macho-hembra</t>
  </si>
  <si>
    <t>Solenoide de impulsos acoplable a electroválvula 24 VAC, Aquactive o similar</t>
  </si>
  <si>
    <t>Válvula de mariposa 3" palanca</t>
  </si>
  <si>
    <t>FILTRO</t>
  </si>
  <si>
    <t>Filtro de anillas de 2" en ángulo tipo ARKAL Spin Klin o similar</t>
  </si>
  <si>
    <t>Diafragma para válvula de contralavado flushgal de 2"</t>
  </si>
  <si>
    <t>Goma de asiento para válvula de contralavado flushgal de 2"</t>
  </si>
  <si>
    <t>Solenoide de impulsos acoplable a electroválvula 24 VAC de tres vías</t>
  </si>
  <si>
    <t>Válvula ventosa trifuncional 2"</t>
  </si>
  <si>
    <t>Inyector de productos químicos eléctrico 15 l/h</t>
  </si>
  <si>
    <t>Inyector de productos químicos hidráulido</t>
  </si>
  <si>
    <t>Programador de lavado de filtros REG-8 o silnilar</t>
  </si>
  <si>
    <t>Programador de electrobomba</t>
  </si>
  <si>
    <t>Presostato diferencial con soporte de 1/4"</t>
  </si>
  <si>
    <t>Tapa fundición para filtro de arena de filtro de 20"</t>
  </si>
  <si>
    <t>Goma de asiento para tapa fundición de filtro de arena de 20"</t>
  </si>
  <si>
    <t>Filtro de malla 3"</t>
  </si>
  <si>
    <t>Calderín de presión para mantener cabezales en carga</t>
  </si>
  <si>
    <t xml:space="preserve">Contador con emisor de pulsos DN100 modelo Woltman o similar </t>
  </si>
  <si>
    <t xml:space="preserve">Contador con emisor de pulsos DN50 modelo Woltman o similar </t>
  </si>
  <si>
    <t xml:space="preserve">Contador con emisor de pulsos DN80 modelo Woltman o similar </t>
  </si>
  <si>
    <t>Estándor para boca de riego</t>
  </si>
  <si>
    <t>Impresora para etiqueta de tinta resitente al agua</t>
  </si>
  <si>
    <t>Insecticida biológico regulador del crecimiento a base de AZADIRACTIN 3,2% p/v (Super Bio 175 o similar)</t>
  </si>
  <si>
    <t>Maza de madera de 2 kg con mango</t>
  </si>
  <si>
    <t>Cabezal de corte de 2 ó 4 hilos</t>
  </si>
  <si>
    <t>Cabezal de corte de 2 ó 4 hilos superior</t>
  </si>
  <si>
    <t>Etiqueta garden en blanco en rollo de 1.500 ud de 115 x 25 mm</t>
  </si>
  <si>
    <t>Etiqueta garden en blanco forma lazo para árbol y arbusto en rollo de 1.500 ud de 203 x 25 mm</t>
  </si>
  <si>
    <t>Regulador de pH a base de solución abono NP 3-18 (BB 5 o similar)</t>
  </si>
  <si>
    <t>Acaricida a base de FENBUTAESTAN 55% p/v sc (Torque 55 Sc o similar)</t>
  </si>
  <si>
    <t>Insecticida a base de ACEITE DE VERANO 83% (Volk Miscible o similar)</t>
  </si>
  <si>
    <t>Insecticida a base de ACEITE DE VERANO 85% (Sunspray Ultrafine o similar)</t>
  </si>
  <si>
    <t>Insecticida a base de ACEITE PARAFÍNICO 83% (Citrol-Ina o similar)</t>
  </si>
  <si>
    <t>Insecticida a base de IMIDACLOPRID 20% p/v (Confidor o similar)</t>
  </si>
  <si>
    <t>Aminoácidos 10-10,3 % (Isabion o similar)</t>
  </si>
  <si>
    <t>Cebo contra babosa y caracol (Ferramol Antilimacos o similar)</t>
  </si>
  <si>
    <t>TOTAL</t>
  </si>
  <si>
    <t>Abono ternario de NITRÓGENO 14%, FÓSFORO 7% y POTASIO 14% MG (Agrolution o similar)</t>
  </si>
  <si>
    <t>Abono ternario de NITRÓGENO 18%, FÓSFORO 10% y POTASIO 11% (Osmocote o similar)</t>
  </si>
  <si>
    <t>Corrector de carencia BORO 0,6-0,65 % + COBRE 0,15-0,3 % + HIERRO 7-9 % SP (Hidromix S Plus o similar)</t>
  </si>
  <si>
    <t>Chaleco reflectante con logo ayuntamiento EN 471 y EN 340</t>
  </si>
  <si>
    <t>Conjunto de agua retrorreflectante EN 343 y EN 471</t>
  </si>
  <si>
    <t>Filtro para máscara de protección EN 14387 y EN143</t>
  </si>
  <si>
    <t>Mascarilla para partículas EN 149</t>
  </si>
  <si>
    <t>Mascara de protección panorámica para tratamiento fitosanitario EN 136</t>
  </si>
  <si>
    <t>Semicareta de protección panorámica para tratamiento fitosanitario EN 140</t>
  </si>
  <si>
    <t>Manguitos anticorte EN 381-5</t>
  </si>
  <si>
    <t>Casco de seguridad EN 397</t>
  </si>
  <si>
    <t>Arnés de trepa de perneras con anclaje móvil y 4 anillas EN 358</t>
  </si>
  <si>
    <t>Pantalón de protección anticorte EN 381</t>
  </si>
  <si>
    <t>Chaqueta de protección anticorte EN 381</t>
  </si>
  <si>
    <t xml:space="preserve">Cuerda antípode de 10 m. y 14 mm </t>
  </si>
  <si>
    <t>Arnés de seguridad para trabajo en altura EN 358</t>
  </si>
  <si>
    <t xml:space="preserve">Pantalla antiimpacto con visor incoloro con atalaje </t>
  </si>
  <si>
    <t>Jaula palmetum</t>
  </si>
  <si>
    <t>Descargador de cisterna ROCA</t>
  </si>
  <si>
    <t>Grapa de acero de 10 mm</t>
  </si>
  <si>
    <t>Caja de 40 ud</t>
  </si>
  <si>
    <t>Termómetro tipo K impermeable Hanna o similar</t>
  </si>
  <si>
    <t>Analizador infrarrojo de humedad/termobalanza Mettler o similar</t>
  </si>
  <si>
    <t>Balanaza de precisión  Mettler-Toledo o similar</t>
  </si>
  <si>
    <t>Balanaza de precisión de calibración Mettler-Toledo o similar</t>
  </si>
  <si>
    <t>Lima para motosierra de 4 mm</t>
  </si>
  <si>
    <t>Lima para motosierra de 41/2 mm</t>
  </si>
  <si>
    <t>Dosificador de productos químicos de 0.5-2% (DOSATRON)</t>
  </si>
  <si>
    <t>Kit de juntas de aspiración de dosificador de productos químicos (DOSATRON)</t>
  </si>
  <si>
    <t>Kit de juntas de motor de dosificador de productos químicos (DOSATRON)</t>
  </si>
  <si>
    <t>Programador de riego para 24 estaciones con control de bombeo, fertirrigación y limpieza de filtros</t>
  </si>
  <si>
    <t>Programador de riego para 8 estaciones con control de bombeo, fertirrigación y limpieza de filtros</t>
  </si>
  <si>
    <t>Electrodo para medición de CE</t>
  </si>
  <si>
    <t>Piltoto para válvula hidráulica multifunción</t>
  </si>
  <si>
    <t>Soleniode 3 vías 24 VAC, N/O 1.6 mm</t>
  </si>
  <si>
    <t>Válvula hidráulica de hierro, con conexión a 2"</t>
  </si>
  <si>
    <t>Válvula hidráulica de hierro, con conexión a 3"</t>
  </si>
  <si>
    <t>Válvula hidráulica de hierro, con conexión a 4"</t>
  </si>
  <si>
    <t>Minipiloto metálico de tres vías</t>
  </si>
  <si>
    <t>Flotámerto de 1/2" con escala de 25 a 250l/h</t>
  </si>
  <si>
    <t>Conjunto control de nivel</t>
  </si>
  <si>
    <t>Válvula de alivio 1" PN-16</t>
  </si>
  <si>
    <t>Válvula de alivio 1 1/4" PN-16</t>
  </si>
  <si>
    <t>Válvula de alivio 2" PN-16</t>
  </si>
  <si>
    <t xml:space="preserve">Válvula de retención para aspersor </t>
  </si>
  <si>
    <t>Tobera ajustable de chorro giratorio entre 90º y 360º, alcance de 3 a 9,1 m</t>
  </si>
  <si>
    <t>Filtro de malla de plástico, de 3/4" PN-10</t>
  </si>
  <si>
    <r>
      <t>Electroválvula de PVC con conexión a 1" y caudal 0,5-9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</t>
    </r>
  </si>
  <si>
    <r>
      <t>Electroválvula de PVC con conexión a 1,5" y caudal 7-22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</t>
    </r>
  </si>
  <si>
    <r>
      <t>Electroválvula de PVC con conexión a 2" y caudal 12-34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</t>
    </r>
  </si>
  <si>
    <r>
      <t>Filtro de anillas de plástico, de 1" de diámetro, para un caudal de filtrado de 6 m3/h. Presión máxima de trabajo de 8 kg/cm</t>
    </r>
    <r>
      <rPr>
        <vertAlign val="superscript"/>
        <sz val="10"/>
        <rFont val="Times New Roman"/>
        <family val="1"/>
      </rPr>
      <t>2</t>
    </r>
  </si>
  <si>
    <r>
      <t>Filtro de anillas de plástico, de 2" de diámetro, para un caudal de filtrado de 25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/h. Presión máxima de trabajo de 8 kg/cm</t>
    </r>
    <r>
      <rPr>
        <vertAlign val="superscript"/>
        <sz val="10"/>
        <rFont val="Times New Roman"/>
        <family val="1"/>
      </rPr>
      <t>2</t>
    </r>
  </si>
  <si>
    <r>
      <t>Filtro de anillas metálico inclinado, de 2" de diámetro, para un caudal de filtrado de 20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/h. Presión máxima de trabajo de 10 kg/cm</t>
    </r>
    <r>
      <rPr>
        <vertAlign val="superscript"/>
        <sz val="10"/>
        <rFont val="Times New Roman"/>
        <family val="1"/>
      </rPr>
      <t>2</t>
    </r>
  </si>
  <si>
    <r>
      <t>Filtro de mallas metálico vertical, para un caudal de filtrado de 20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/h, con conexión de 2". Malla de acero inoxidable standard de 120 mesh. Presión de trabajo máxima de 10 kg/cm</t>
    </r>
    <r>
      <rPr>
        <vertAlign val="superscript"/>
        <sz val="10"/>
        <rFont val="Times New Roman"/>
        <family val="1"/>
      </rPr>
      <t>2</t>
    </r>
  </si>
  <si>
    <t>Collarín toma de polipropileno, de diámetro 25 mm</t>
  </si>
  <si>
    <t>Collarín toma de polipropileno, de diámetro 32 mm</t>
  </si>
  <si>
    <t>Collarín toma de polipropileno, de diámetro 40 mm</t>
  </si>
  <si>
    <t>Collarín toma de polipropileno, de diámetro 50 mm</t>
  </si>
  <si>
    <t>Collarín toma de polipropileno, de diámetro 63 mm</t>
  </si>
  <si>
    <t>Collarín toma de polipropileno, de diámetro 75 mm</t>
  </si>
  <si>
    <t>Collarín toma de metal, de diámetro 32 mm</t>
  </si>
  <si>
    <t>Collarín toma de metal, de diámetro 40 mm</t>
  </si>
  <si>
    <t>Collarín toma de metal, de diámetro 50 mm</t>
  </si>
  <si>
    <t>Collarín toma de metal, de diámetro 63 mm</t>
  </si>
  <si>
    <t>Collarín toma de metal, de diámetro 75 mm</t>
  </si>
  <si>
    <t>Collarín toma de metal, de diámetro 110 mm</t>
  </si>
  <si>
    <t>Cobertor geotextil de 50 x 4 m, para la protección de pila de compost</t>
  </si>
  <si>
    <t>Cobertor geotextil de 50 x 5 m, para la protección de pila de compost</t>
  </si>
  <si>
    <t>Caja de pantallas de guiado de raíces DeepRoot DR 45 (15 m)</t>
  </si>
  <si>
    <t>Grapadora clavadora, Stanley o similar</t>
  </si>
  <si>
    <t>Aceite lubricante SAE 30 Super Serie 3, Cepsa o similar</t>
  </si>
  <si>
    <t>Aceite lubricante STAR SYNTHETIC 10W 40, Cepsa o similar</t>
  </si>
  <si>
    <t>Aceite lubricante STAR SYNTHETIC 10W 30, Cepsa o similar</t>
  </si>
  <si>
    <t>Absorbente para derrame tipo sepiolita</t>
  </si>
  <si>
    <r>
      <t>m</t>
    </r>
    <r>
      <rPr>
        <vertAlign val="superscript"/>
        <sz val="10"/>
        <rFont val="Times New Roman"/>
        <family val="1"/>
      </rPr>
      <t>2</t>
    </r>
  </si>
  <si>
    <r>
      <t>Rollo de malla plástica de obra de 50 m y densidad 125 gr/m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</si>
  <si>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</si>
  <si>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r>
      <t>Arena de picón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servida en transporte de 0 a 6 m</t>
    </r>
    <r>
      <rPr>
        <vertAlign val="superscript"/>
        <sz val="10"/>
        <rFont val="Times New Roman"/>
        <family val="1"/>
      </rPr>
      <t>3</t>
    </r>
  </si>
  <si>
    <r>
      <t>Arena de picón servida en transporte de 6 a 10  m</t>
    </r>
    <r>
      <rPr>
        <vertAlign val="superscript"/>
        <sz val="10"/>
        <rFont val="Times New Roman"/>
        <family val="1"/>
      </rPr>
      <t>3</t>
    </r>
  </si>
  <si>
    <r>
      <t>Arena de picón  servida en transporte de 10 a 15  m</t>
    </r>
    <r>
      <rPr>
        <vertAlign val="superscript"/>
        <sz val="10"/>
        <rFont val="Times New Roman"/>
        <family val="1"/>
      </rPr>
      <t>3</t>
    </r>
  </si>
  <si>
    <r>
      <t>Malla antihierbas, de permeabilidad mínima 6 l/m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/s, fabricada en polipropileno, de peso específico 140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con tratamiento anti-UV, resistente al envejecimiento en agua, ácidos, álcalis y agentes biológicos</t>
    </r>
  </si>
  <si>
    <r>
      <t>Manta orgánica 100% coco, densidad 225-350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para uso en canales, balsas y taludes con pendientes 2/1-1/1, considerando superficies &lt;10000 m</t>
    </r>
    <r>
      <rPr>
        <vertAlign val="superscript"/>
        <sz val="10"/>
        <rFont val="Times New Roman"/>
        <family val="1"/>
      </rPr>
      <t>2</t>
    </r>
  </si>
  <si>
    <r>
      <t>Manta orgánica 100% paja, densidad 300-500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para uso en taludes con pendientes 4/1-3/1, considerando superficies &lt;10000 m</t>
    </r>
    <r>
      <rPr>
        <vertAlign val="superscript"/>
        <sz val="10"/>
        <rFont val="Times New Roman"/>
        <family val="1"/>
      </rPr>
      <t>2</t>
    </r>
  </si>
  <si>
    <r>
      <t>Mezcla para recebo de césped compuesta por tierra vegetal cernida con arena, en proporción 80-20 y sin partículas superiores a 15 mm, servida en transporte de 18 m</t>
    </r>
    <r>
      <rPr>
        <vertAlign val="superscript"/>
        <sz val="10"/>
        <rFont val="Times New Roman"/>
        <family val="1"/>
      </rPr>
      <t>3</t>
    </r>
  </si>
  <si>
    <r>
      <t>Picón abitolado servido en transporte de 0 a 6 m</t>
    </r>
    <r>
      <rPr>
        <vertAlign val="superscript"/>
        <sz val="10"/>
        <rFont val="Times New Roman"/>
        <family val="1"/>
      </rPr>
      <t>3</t>
    </r>
  </si>
  <si>
    <r>
      <t>Picón abitolado  servido en transporte de 6 a 10 m</t>
    </r>
    <r>
      <rPr>
        <vertAlign val="superscript"/>
        <sz val="10"/>
        <rFont val="Times New Roman"/>
        <family val="1"/>
      </rPr>
      <t>3</t>
    </r>
  </si>
  <si>
    <r>
      <t>Picón abitolado  servido en transporte de 10 a 15 m</t>
    </r>
    <r>
      <rPr>
        <vertAlign val="superscript"/>
        <sz val="10"/>
        <rFont val="Times New Roman"/>
        <family val="1"/>
      </rPr>
      <t>3</t>
    </r>
  </si>
  <si>
    <r>
      <t>Picón abitolado  servido en transporte de 15 a 20 m</t>
    </r>
    <r>
      <rPr>
        <vertAlign val="superscript"/>
        <sz val="10"/>
        <rFont val="Times New Roman"/>
        <family val="1"/>
      </rPr>
      <t>3</t>
    </r>
  </si>
  <si>
    <r>
      <t>Red de fibra coco 425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tejida</t>
    </r>
  </si>
  <si>
    <r>
      <t xml:space="preserve">Semilla de </t>
    </r>
    <r>
      <rPr>
        <i/>
        <sz val="10"/>
        <rFont val="Times New Roman"/>
        <family val="1"/>
      </rPr>
      <t>Agrostis stolonifera</t>
    </r>
  </si>
  <si>
    <r>
      <t xml:space="preserve">Semilla de </t>
    </r>
    <r>
      <rPr>
        <i/>
        <sz val="10"/>
        <rFont val="Times New Roman"/>
        <family val="1"/>
      </rPr>
      <t>Buchloe dactyloides</t>
    </r>
  </si>
  <si>
    <r>
      <t xml:space="preserve">Semilla de </t>
    </r>
    <r>
      <rPr>
        <i/>
        <sz val="10"/>
        <rFont val="Times New Roman"/>
        <family val="1"/>
      </rPr>
      <t>Cynodon dactilon</t>
    </r>
  </si>
  <si>
    <r>
      <t xml:space="preserve">Semilla de </t>
    </r>
    <r>
      <rPr>
        <i/>
        <sz val="10"/>
        <rFont val="Times New Roman"/>
        <family val="1"/>
      </rPr>
      <t>Dichondra repens</t>
    </r>
  </si>
  <si>
    <r>
      <t xml:space="preserve">Semilla de </t>
    </r>
    <r>
      <rPr>
        <i/>
        <sz val="10"/>
        <rFont val="Times New Roman"/>
        <family val="1"/>
      </rPr>
      <t>Festuca arundinacea</t>
    </r>
  </si>
  <si>
    <r>
      <t xml:space="preserve">Semilla de </t>
    </r>
    <r>
      <rPr>
        <i/>
        <sz val="10"/>
        <rFont val="Times New Roman"/>
        <family val="1"/>
      </rPr>
      <t>Festuca ovina</t>
    </r>
  </si>
  <si>
    <r>
      <t xml:space="preserve">Semilla de </t>
    </r>
    <r>
      <rPr>
        <i/>
        <sz val="10"/>
        <rFont val="Times New Roman"/>
        <family val="1"/>
      </rPr>
      <t>Festuca rubra</t>
    </r>
  </si>
  <si>
    <r>
      <t xml:space="preserve">Semilla de </t>
    </r>
    <r>
      <rPr>
        <i/>
        <sz val="10"/>
        <rFont val="Times New Roman"/>
        <family val="1"/>
      </rPr>
      <t>Lolium perenne</t>
    </r>
  </si>
  <si>
    <r>
      <t xml:space="preserve">Semilla de </t>
    </r>
    <r>
      <rPr>
        <i/>
        <sz val="10"/>
        <rFont val="Times New Roman"/>
        <family val="1"/>
      </rPr>
      <t>Paspalum vaginatum</t>
    </r>
  </si>
  <si>
    <r>
      <t xml:space="preserve">Semilla de </t>
    </r>
    <r>
      <rPr>
        <i/>
        <sz val="10"/>
        <rFont val="Times New Roman"/>
        <family val="1"/>
      </rPr>
      <t>Pennisetum clandestinum</t>
    </r>
  </si>
  <si>
    <r>
      <t xml:space="preserve">Semilla de </t>
    </r>
    <r>
      <rPr>
        <i/>
        <sz val="10"/>
        <rFont val="Times New Roman"/>
        <family val="1"/>
      </rPr>
      <t>Poa pratense</t>
    </r>
  </si>
  <si>
    <r>
      <t>Tierra vegetal servida en transporte de 6 a 10 m</t>
    </r>
    <r>
      <rPr>
        <vertAlign val="superscript"/>
        <sz val="10"/>
        <rFont val="Times New Roman"/>
        <family val="1"/>
      </rPr>
      <t>3</t>
    </r>
  </si>
  <si>
    <r>
      <t>Tierra vegetal servida en transporte de 10 a 15 m</t>
    </r>
    <r>
      <rPr>
        <vertAlign val="superscript"/>
        <sz val="10"/>
        <rFont val="Times New Roman"/>
        <family val="1"/>
      </rPr>
      <t>3</t>
    </r>
  </si>
  <si>
    <r>
      <t>Tierra vegetal servida en transporte de 15 a 20 m</t>
    </r>
    <r>
      <rPr>
        <vertAlign val="superscript"/>
        <sz val="10"/>
        <rFont val="Times New Roman"/>
        <family val="1"/>
      </rPr>
      <t>3</t>
    </r>
  </si>
  <si>
    <t>Contador chorro multiple DN40</t>
  </si>
  <si>
    <t>Terminal remoto (R.T.U.) para sistema monocable</t>
  </si>
  <si>
    <t>IRRINET XL F.I.U.</t>
  </si>
  <si>
    <t>Módulo monocable CC para IRRInet-xl</t>
  </si>
  <si>
    <t>Programa ICC para 1 IRRInet</t>
  </si>
  <si>
    <t>Tuberia de goteo 16 mm, 3.5l/h, autocompensante y autolimpiante, espaciados cada 60 cm</t>
  </si>
  <si>
    <t>Válvula de contralavado flushgal metálica de 2"</t>
  </si>
  <si>
    <t>Válvula de contralavado flushgal plástica de 2"</t>
  </si>
  <si>
    <t>Borboteador autocompensante de 25 l/h</t>
  </si>
  <si>
    <t>Arena de granulometría 1,5 mm</t>
  </si>
  <si>
    <t>Aguaplast exterior polvo</t>
  </si>
  <si>
    <t>Copia de llave normal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</si>
</sst>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0\ _€_-;\-* #,##0.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#,##0\ [$€-1];[Red]\-#,##0\ [$€-1]"/>
    <numFmt numFmtId="176" formatCode="#,##0.00\ [$€-1];[Red]\-#,##0.00\ [$€-1]"/>
    <numFmt numFmtId="177" formatCode="#,##0.0\ [$€-1];[Red]\-#,##0.0\ [$€-1]"/>
    <numFmt numFmtId="178" formatCode="_-* #,##0.000\ &quot;€&quot;_-;\-* #,##0.000\ &quot;€&quot;_-;_-* &quot;-&quot;??\ &quot;€&quot;_-;_-@_-"/>
    <numFmt numFmtId="179" formatCode="#,##0.00\ &quot;€&quot;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;[Red]0.00"/>
    <numFmt numFmtId="185" formatCode="#,##0.00\ &quot;€&quot;;[Red]#,##0.00\ &quot;€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center" vertical="top"/>
    </xf>
    <xf numFmtId="44" fontId="3" fillId="0" borderId="0" xfId="5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10" xfId="0" applyFont="1" applyFill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/>
    </xf>
    <xf numFmtId="44" fontId="3" fillId="0" borderId="10" xfId="51" applyFont="1" applyBorder="1" applyAlignment="1">
      <alignment/>
    </xf>
    <xf numFmtId="0" fontId="3" fillId="0" borderId="10" xfId="0" applyFont="1" applyBorder="1" applyAlignment="1">
      <alignment horizontal="justify" vertical="justify"/>
    </xf>
    <xf numFmtId="44" fontId="3" fillId="0" borderId="10" xfId="5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4" fontId="3" fillId="0" borderId="0" xfId="5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79" fontId="3" fillId="0" borderId="0" xfId="45" applyNumberFormat="1" applyFont="1" applyFill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179" fontId="3" fillId="0" borderId="10" xfId="45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justify" vertical="top" wrapText="1"/>
    </xf>
    <xf numFmtId="179" fontId="3" fillId="0" borderId="10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179" fontId="3" fillId="0" borderId="0" xfId="0" applyNumberFormat="1" applyFont="1" applyAlignment="1">
      <alignment/>
    </xf>
    <xf numFmtId="179" fontId="3" fillId="0" borderId="10" xfId="51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10" xfId="0" applyNumberFormat="1" applyFont="1" applyBorder="1" applyAlignment="1">
      <alignment horizontal="right" vertical="top" wrapText="1"/>
    </xf>
    <xf numFmtId="44" fontId="3" fillId="0" borderId="10" xfId="45" applyFont="1" applyBorder="1" applyAlignment="1">
      <alignment/>
    </xf>
    <xf numFmtId="44" fontId="3" fillId="0" borderId="10" xfId="45" applyFont="1" applyFill="1" applyBorder="1" applyAlignment="1">
      <alignment/>
    </xf>
    <xf numFmtId="8" fontId="3" fillId="0" borderId="10" xfId="0" applyNumberFormat="1" applyFont="1" applyBorder="1" applyAlignment="1">
      <alignment horizontal="right" vertical="top" wrapText="1"/>
    </xf>
    <xf numFmtId="179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right" vertical="center"/>
    </xf>
    <xf numFmtId="44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10" fillId="0" borderId="0" xfId="0" applyFont="1" applyAlignment="1">
      <alignment/>
    </xf>
    <xf numFmtId="179" fontId="3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44" fontId="3" fillId="0" borderId="0" xfId="0" applyNumberFormat="1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179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justify"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179" fontId="11" fillId="0" borderId="1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79" fontId="3" fillId="0" borderId="10" xfId="51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 vertical="top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justify"/>
    </xf>
    <xf numFmtId="179" fontId="3" fillId="0" borderId="0" xfId="45" applyNumberFormat="1" applyFont="1" applyBorder="1" applyAlignment="1">
      <alignment/>
    </xf>
    <xf numFmtId="44" fontId="3" fillId="0" borderId="0" xfId="45" applyFont="1" applyFill="1" applyBorder="1" applyAlignment="1">
      <alignment/>
    </xf>
    <xf numFmtId="2" fontId="3" fillId="0" borderId="0" xfId="0" applyNumberFormat="1" applyFont="1" applyFill="1" applyAlignment="1">
      <alignment/>
    </xf>
    <xf numFmtId="8" fontId="3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/>
    </xf>
    <xf numFmtId="179" fontId="6" fillId="0" borderId="10" xfId="45" applyNumberFormat="1" applyFont="1" applyBorder="1" applyAlignment="1">
      <alignment/>
    </xf>
    <xf numFmtId="179" fontId="3" fillId="0" borderId="10" xfId="45" applyNumberFormat="1" applyFont="1" applyBorder="1" applyAlignment="1">
      <alignment/>
    </xf>
    <xf numFmtId="44" fontId="3" fillId="0" borderId="0" xfId="45" applyFont="1" applyBorder="1" applyAlignment="1">
      <alignment/>
    </xf>
    <xf numFmtId="0" fontId="9" fillId="0" borderId="0" xfId="0" applyFont="1" applyBorder="1" applyAlignment="1">
      <alignment/>
    </xf>
    <xf numFmtId="43" fontId="3" fillId="0" borderId="10" xfId="49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/>
    </xf>
    <xf numFmtId="44" fontId="3" fillId="0" borderId="0" xfId="51" applyFont="1" applyFill="1" applyAlignment="1">
      <alignment/>
    </xf>
    <xf numFmtId="0" fontId="3" fillId="0" borderId="0" xfId="0" applyFont="1" applyAlignment="1">
      <alignment horizontal="left"/>
    </xf>
    <xf numFmtId="179" fontId="6" fillId="0" borderId="10" xfId="45" applyNumberFormat="1" applyFont="1" applyFill="1" applyBorder="1" applyAlignment="1">
      <alignment horizontal="justify" vertical="center"/>
    </xf>
    <xf numFmtId="0" fontId="5" fillId="0" borderId="0" xfId="0" applyFont="1" applyBorder="1" applyAlignment="1">
      <alignment horizontal="center"/>
    </xf>
    <xf numFmtId="44" fontId="3" fillId="0" borderId="0" xfId="51" applyFont="1" applyFill="1" applyBorder="1" applyAlignment="1">
      <alignment/>
    </xf>
    <xf numFmtId="179" fontId="3" fillId="0" borderId="0" xfId="51" applyNumberFormat="1" applyFont="1" applyFill="1" applyBorder="1" applyAlignment="1">
      <alignment/>
    </xf>
    <xf numFmtId="179" fontId="3" fillId="0" borderId="0" xfId="51" applyNumberFormat="1" applyFont="1" applyBorder="1" applyAlignment="1">
      <alignment/>
    </xf>
    <xf numFmtId="179" fontId="3" fillId="0" borderId="0" xfId="0" applyNumberFormat="1" applyFont="1" applyBorder="1" applyAlignment="1">
      <alignment horizontal="right" vertical="top" wrapText="1"/>
    </xf>
    <xf numFmtId="44" fontId="3" fillId="0" borderId="11" xfId="51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44" fontId="3" fillId="0" borderId="10" xfId="0" applyNumberFormat="1" applyFont="1" applyBorder="1" applyAlignment="1">
      <alignment/>
    </xf>
    <xf numFmtId="44" fontId="3" fillId="0" borderId="12" xfId="0" applyNumberFormat="1" applyFont="1" applyBorder="1" applyAlignment="1">
      <alignment/>
    </xf>
    <xf numFmtId="17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top"/>
    </xf>
    <xf numFmtId="0" fontId="6" fillId="0" borderId="10" xfId="0" applyFont="1" applyFill="1" applyBorder="1" applyAlignment="1">
      <alignment horizontal="right" vertical="center"/>
    </xf>
    <xf numFmtId="179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79" fontId="9" fillId="33" borderId="0" xfId="51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right" vertical="top" wrapText="1"/>
    </xf>
    <xf numFmtId="8" fontId="3" fillId="0" borderId="0" xfId="0" applyNumberFormat="1" applyFont="1" applyBorder="1" applyAlignment="1">
      <alignment/>
    </xf>
    <xf numFmtId="179" fontId="3" fillId="0" borderId="0" xfId="51" applyNumberFormat="1" applyFont="1" applyFill="1" applyBorder="1" applyAlignment="1">
      <alignment horizontal="right"/>
    </xf>
    <xf numFmtId="179" fontId="11" fillId="0" borderId="0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/>
    </xf>
    <xf numFmtId="179" fontId="11" fillId="0" borderId="0" xfId="0" applyNumberFormat="1" applyFont="1" applyBorder="1" applyAlignment="1">
      <alignment/>
    </xf>
    <xf numFmtId="0" fontId="3" fillId="34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vertical="top"/>
    </xf>
    <xf numFmtId="0" fontId="6" fillId="0" borderId="0" xfId="0" applyFont="1" applyBorder="1" applyAlignment="1">
      <alignment horizontal="left"/>
    </xf>
    <xf numFmtId="179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0" fontId="15" fillId="0" borderId="0" xfId="0" applyFont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185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185" fontId="3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4" fontId="6" fillId="0" borderId="10" xfId="51" applyFont="1" applyBorder="1" applyAlignment="1">
      <alignment/>
    </xf>
    <xf numFmtId="44" fontId="6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44" fontId="3" fillId="0" borderId="0" xfId="0" applyNumberFormat="1" applyFont="1" applyFill="1" applyBorder="1" applyAlignment="1">
      <alignment/>
    </xf>
    <xf numFmtId="4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44" fontId="3" fillId="0" borderId="0" xfId="0" applyNumberFormat="1" applyFont="1" applyFill="1" applyBorder="1" applyAlignment="1">
      <alignment/>
    </xf>
    <xf numFmtId="8" fontId="3" fillId="0" borderId="0" xfId="0" applyNumberFormat="1" applyFont="1" applyAlignment="1">
      <alignment/>
    </xf>
    <xf numFmtId="8" fontId="3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right" vertical="center"/>
    </xf>
    <xf numFmtId="44" fontId="6" fillId="0" borderId="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G1">
      <selection activeCell="A2" sqref="A2"/>
    </sheetView>
  </sheetViews>
  <sheetFormatPr defaultColWidth="11.421875" defaultRowHeight="12.75"/>
  <cols>
    <col min="1" max="1" width="53.28125" style="1" customWidth="1"/>
    <col min="2" max="2" width="19.140625" style="1" customWidth="1"/>
    <col min="3" max="3" width="5.57421875" style="25" customWidth="1"/>
    <col min="4" max="16384" width="11.421875" style="1" customWidth="1"/>
  </cols>
  <sheetData>
    <row r="1" spans="1:2" ht="15" customHeight="1">
      <c r="A1" s="24" t="s">
        <v>728</v>
      </c>
      <c r="B1" s="24"/>
    </row>
    <row r="2" ht="15" customHeight="1"/>
    <row r="3" ht="15" customHeight="1"/>
    <row r="4" spans="1:3" ht="15" customHeight="1">
      <c r="A4" s="1" t="s">
        <v>768</v>
      </c>
      <c r="B4" s="25" t="s">
        <v>729</v>
      </c>
      <c r="C4" s="25">
        <v>1</v>
      </c>
    </row>
    <row r="5" ht="12.75" customHeight="1">
      <c r="B5" s="25"/>
    </row>
    <row r="6" spans="1:3" ht="15" customHeight="1">
      <c r="A6" s="1" t="s">
        <v>769</v>
      </c>
      <c r="B6" s="25" t="s">
        <v>729</v>
      </c>
      <c r="C6" s="25">
        <v>12</v>
      </c>
    </row>
    <row r="7" ht="12.75" customHeight="1">
      <c r="B7" s="25"/>
    </row>
    <row r="8" spans="1:3" ht="15" customHeight="1">
      <c r="A8" s="1" t="s">
        <v>770</v>
      </c>
      <c r="B8" s="25" t="s">
        <v>729</v>
      </c>
      <c r="C8" s="25">
        <v>14</v>
      </c>
    </row>
    <row r="9" ht="12.75" customHeight="1">
      <c r="B9" s="25"/>
    </row>
    <row r="10" spans="1:3" ht="15" customHeight="1">
      <c r="A10" s="1" t="s">
        <v>771</v>
      </c>
      <c r="B10" s="25" t="s">
        <v>729</v>
      </c>
      <c r="C10" s="25">
        <v>15</v>
      </c>
    </row>
    <row r="11" ht="12.75" customHeight="1">
      <c r="B11" s="25"/>
    </row>
    <row r="12" spans="1:3" ht="15" customHeight="1">
      <c r="A12" s="1" t="s">
        <v>772</v>
      </c>
      <c r="B12" s="25" t="s">
        <v>729</v>
      </c>
      <c r="C12" s="25">
        <v>21</v>
      </c>
    </row>
    <row r="13" ht="12.75" customHeight="1">
      <c r="B13" s="25"/>
    </row>
    <row r="14" spans="1:3" ht="15" customHeight="1">
      <c r="A14" s="1" t="s">
        <v>596</v>
      </c>
      <c r="B14" s="25" t="s">
        <v>729</v>
      </c>
      <c r="C14" s="25">
        <v>24</v>
      </c>
    </row>
  </sheetData>
  <sheetProtection/>
  <printOptions/>
  <pageMargins left="0.7480314960629921" right="0.7480314960629921" top="1.1811023622047245" bottom="0.984251968503937" header="0.7086614173228347" footer="0"/>
  <pageSetup horizontalDpi="300" verticalDpi="300" orientation="portrait" paperSize="9" r:id="rId2"/>
  <headerFooter alignWithMargins="0">
    <oddHeader>&amp;L&amp;G&amp;RPLIEGO DE PRESCRIPCIONES TÉCNICAS
SUMINISTRO DE PRODUCTOS PARA EL NEGOCIADO DE PARQUES Y JARDINES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3"/>
  <sheetViews>
    <sheetView zoomScale="90" zoomScaleNormal="90" zoomScaleSheetLayoutView="100" zoomScalePageLayoutView="0" workbookViewId="0" topLeftCell="A427">
      <selection activeCell="E449" sqref="E449"/>
    </sheetView>
  </sheetViews>
  <sheetFormatPr defaultColWidth="11.421875" defaultRowHeight="12.75"/>
  <cols>
    <col min="1" max="1" width="5.8515625" style="6" customWidth="1"/>
    <col min="2" max="2" width="6.28125" style="7" customWidth="1"/>
    <col min="3" max="3" width="68.28125" style="1" customWidth="1"/>
    <col min="4" max="4" width="10.57421875" style="8" customWidth="1"/>
    <col min="5" max="5" width="10.57421875" style="1" customWidth="1"/>
    <col min="6" max="6" width="11.28125" style="8" customWidth="1"/>
    <col min="7" max="7" width="11.421875" style="23" customWidth="1"/>
    <col min="8" max="8" width="11.421875" style="131" customWidth="1"/>
    <col min="9" max="9" width="6.8515625" style="134" customWidth="1"/>
    <col min="10" max="10" width="6.28125" style="7" customWidth="1"/>
    <col min="11" max="11" width="11.421875" style="1" customWidth="1"/>
    <col min="13" max="16384" width="11.421875" style="1" customWidth="1"/>
  </cols>
  <sheetData>
    <row r="1" spans="1:11" ht="19.5" customHeight="1">
      <c r="A1" s="150" t="s">
        <v>782</v>
      </c>
      <c r="B1" s="151"/>
      <c r="C1" s="151"/>
      <c r="D1" s="151"/>
      <c r="E1" s="152"/>
      <c r="F1" s="1"/>
      <c r="I1" s="132"/>
      <c r="J1" s="1"/>
      <c r="K1" s="23"/>
    </row>
    <row r="2" spans="6:11" ht="12.75">
      <c r="F2" s="1"/>
      <c r="I2" s="132"/>
      <c r="K2" s="23"/>
    </row>
    <row r="3" spans="1:10" s="10" customFormat="1" ht="24.75" customHeight="1">
      <c r="A3" s="107"/>
      <c r="B3" s="9" t="s">
        <v>786</v>
      </c>
      <c r="C3" s="9" t="s">
        <v>101</v>
      </c>
      <c r="D3" s="92" t="s">
        <v>702</v>
      </c>
      <c r="E3" s="92" t="s">
        <v>703</v>
      </c>
      <c r="H3" s="135"/>
      <c r="I3" s="133"/>
      <c r="J3" s="9"/>
    </row>
    <row r="4" spans="2:11" ht="15" customHeight="1">
      <c r="B4" s="11"/>
      <c r="C4" s="11" t="s">
        <v>348</v>
      </c>
      <c r="D4" s="100"/>
      <c r="E4" s="99"/>
      <c r="F4" s="1"/>
      <c r="I4" s="132"/>
      <c r="J4" s="11"/>
      <c r="K4" s="23"/>
    </row>
    <row r="5" spans="1:11" ht="15" customHeight="1">
      <c r="A5" s="122">
        <v>20</v>
      </c>
      <c r="B5" s="13" t="s">
        <v>786</v>
      </c>
      <c r="C5" s="16" t="s">
        <v>349</v>
      </c>
      <c r="D5" s="98">
        <v>0.27</v>
      </c>
      <c r="E5" s="101">
        <f>A5*D5</f>
        <v>5.4</v>
      </c>
      <c r="F5" s="59"/>
      <c r="G5" s="126"/>
      <c r="I5" s="132"/>
      <c r="J5" s="13"/>
      <c r="K5" s="126"/>
    </row>
    <row r="6" spans="1:11" ht="15" customHeight="1">
      <c r="A6" s="12">
        <v>20</v>
      </c>
      <c r="B6" s="13" t="s">
        <v>786</v>
      </c>
      <c r="C6" s="16" t="s">
        <v>350</v>
      </c>
      <c r="D6" s="98">
        <v>0.28</v>
      </c>
      <c r="E6" s="101">
        <f>A6*D6</f>
        <v>5.6000000000000005</v>
      </c>
      <c r="F6" s="59"/>
      <c r="G6" s="126"/>
      <c r="I6" s="132"/>
      <c r="J6" s="13"/>
      <c r="K6" s="126"/>
    </row>
    <row r="7" spans="2:11" ht="15" customHeight="1">
      <c r="B7" s="11"/>
      <c r="C7" s="11" t="s">
        <v>323</v>
      </c>
      <c r="D7" s="123"/>
      <c r="E7" s="102"/>
      <c r="F7" s="59"/>
      <c r="G7" s="126"/>
      <c r="I7" s="132"/>
      <c r="J7" s="11"/>
      <c r="K7" s="126"/>
    </row>
    <row r="8" spans="1:11" ht="25.5">
      <c r="A8" s="12">
        <v>1</v>
      </c>
      <c r="B8" s="13" t="s">
        <v>786</v>
      </c>
      <c r="C8" s="14" t="s">
        <v>554</v>
      </c>
      <c r="D8" s="98">
        <v>42.12</v>
      </c>
      <c r="E8" s="101">
        <f aca="true" t="shared" si="0" ref="E8:E13">A8*D8</f>
        <v>42.12</v>
      </c>
      <c r="F8" s="59"/>
      <c r="G8" s="126"/>
      <c r="I8" s="132"/>
      <c r="J8" s="13"/>
      <c r="K8" s="126"/>
    </row>
    <row r="9" spans="1:11" ht="25.5">
      <c r="A9" s="12">
        <v>1</v>
      </c>
      <c r="B9" s="13" t="s">
        <v>786</v>
      </c>
      <c r="C9" s="14" t="s">
        <v>555</v>
      </c>
      <c r="D9" s="98">
        <v>78.78</v>
      </c>
      <c r="E9" s="101">
        <f t="shared" si="0"/>
        <v>78.78</v>
      </c>
      <c r="F9" s="59"/>
      <c r="G9" s="126"/>
      <c r="I9" s="132"/>
      <c r="J9" s="13"/>
      <c r="K9" s="126"/>
    </row>
    <row r="10" spans="1:11" ht="15" customHeight="1">
      <c r="A10" s="12">
        <v>1</v>
      </c>
      <c r="B10" s="13" t="s">
        <v>786</v>
      </c>
      <c r="C10" s="14" t="s">
        <v>556</v>
      </c>
      <c r="D10" s="98">
        <v>212.53</v>
      </c>
      <c r="E10" s="101">
        <f t="shared" si="0"/>
        <v>212.53</v>
      </c>
      <c r="F10" s="59"/>
      <c r="G10" s="126"/>
      <c r="I10" s="132"/>
      <c r="J10" s="13"/>
      <c r="K10" s="126"/>
    </row>
    <row r="11" spans="1:11" ht="15" customHeight="1">
      <c r="A11" s="12">
        <v>1</v>
      </c>
      <c r="B11" s="13" t="s">
        <v>786</v>
      </c>
      <c r="C11" s="14" t="s">
        <v>557</v>
      </c>
      <c r="D11" s="98">
        <v>386.25</v>
      </c>
      <c r="E11" s="101">
        <f t="shared" si="0"/>
        <v>386.25</v>
      </c>
      <c r="F11" s="59"/>
      <c r="G11" s="126"/>
      <c r="I11" s="132"/>
      <c r="J11" s="13"/>
      <c r="K11" s="126"/>
    </row>
    <row r="12" spans="1:11" ht="15" customHeight="1">
      <c r="A12" s="12">
        <v>1</v>
      </c>
      <c r="B12" s="13" t="s">
        <v>786</v>
      </c>
      <c r="C12" s="18" t="s">
        <v>558</v>
      </c>
      <c r="D12" s="98">
        <v>7.48</v>
      </c>
      <c r="E12" s="101">
        <f t="shared" si="0"/>
        <v>7.48</v>
      </c>
      <c r="F12" s="59"/>
      <c r="G12" s="126"/>
      <c r="I12" s="132"/>
      <c r="J12" s="13"/>
      <c r="K12" s="126"/>
    </row>
    <row r="13" spans="1:11" ht="15" customHeight="1">
      <c r="A13" s="12">
        <v>1</v>
      </c>
      <c r="B13" s="13" t="s">
        <v>786</v>
      </c>
      <c r="C13" s="18" t="s">
        <v>559</v>
      </c>
      <c r="D13" s="98">
        <v>16.27</v>
      </c>
      <c r="E13" s="101">
        <f t="shared" si="0"/>
        <v>16.27</v>
      </c>
      <c r="F13" s="59"/>
      <c r="G13" s="126"/>
      <c r="I13" s="132"/>
      <c r="J13" s="13"/>
      <c r="K13" s="126"/>
    </row>
    <row r="14" spans="2:11" ht="15" customHeight="1">
      <c r="B14" s="11"/>
      <c r="C14" s="11" t="s">
        <v>324</v>
      </c>
      <c r="D14" s="123"/>
      <c r="E14" s="26"/>
      <c r="F14" s="59"/>
      <c r="G14" s="126"/>
      <c r="I14" s="132"/>
      <c r="J14" s="11"/>
      <c r="K14" s="126"/>
    </row>
    <row r="15" spans="1:11" ht="41.25" customHeight="1">
      <c r="A15" s="12">
        <v>7</v>
      </c>
      <c r="B15" s="13" t="s">
        <v>786</v>
      </c>
      <c r="C15" s="16" t="s">
        <v>561</v>
      </c>
      <c r="D15" s="15">
        <v>42.97</v>
      </c>
      <c r="E15" s="101">
        <f aca="true" t="shared" si="1" ref="E15:E24">A15*D15</f>
        <v>300.78999999999996</v>
      </c>
      <c r="F15" s="59"/>
      <c r="G15" s="126"/>
      <c r="I15" s="132"/>
      <c r="J15" s="13"/>
      <c r="K15" s="126"/>
    </row>
    <row r="16" spans="1:11" ht="38.25">
      <c r="A16" s="12">
        <v>7</v>
      </c>
      <c r="B16" s="13" t="s">
        <v>786</v>
      </c>
      <c r="C16" s="16" t="s">
        <v>560</v>
      </c>
      <c r="D16" s="15">
        <v>34.1</v>
      </c>
      <c r="E16" s="101">
        <f t="shared" si="1"/>
        <v>238.70000000000002</v>
      </c>
      <c r="F16" s="59"/>
      <c r="G16" s="126"/>
      <c r="I16" s="132"/>
      <c r="J16" s="13"/>
      <c r="K16" s="126"/>
    </row>
    <row r="17" spans="1:11" ht="41.25" customHeight="1">
      <c r="A17" s="12">
        <v>3</v>
      </c>
      <c r="B17" s="13" t="s">
        <v>786</v>
      </c>
      <c r="C17" s="16" t="s">
        <v>562</v>
      </c>
      <c r="D17" s="15">
        <v>59.7</v>
      </c>
      <c r="E17" s="101">
        <f t="shared" si="1"/>
        <v>179.10000000000002</v>
      </c>
      <c r="F17" s="59"/>
      <c r="G17" s="126"/>
      <c r="I17" s="132"/>
      <c r="J17" s="13"/>
      <c r="K17" s="126"/>
    </row>
    <row r="18" spans="1:11" ht="25.5">
      <c r="A18" s="12">
        <v>3</v>
      </c>
      <c r="B18" s="13" t="s">
        <v>786</v>
      </c>
      <c r="C18" s="16" t="s">
        <v>563</v>
      </c>
      <c r="D18" s="15">
        <v>36.24</v>
      </c>
      <c r="E18" s="101">
        <f t="shared" si="1"/>
        <v>108.72</v>
      </c>
      <c r="F18" s="59"/>
      <c r="G18" s="126"/>
      <c r="I18" s="132"/>
      <c r="J18" s="13"/>
      <c r="K18" s="126"/>
    </row>
    <row r="19" spans="1:11" ht="15" customHeight="1">
      <c r="A19" s="12">
        <v>7</v>
      </c>
      <c r="B19" s="13" t="s">
        <v>786</v>
      </c>
      <c r="C19" s="16" t="s">
        <v>895</v>
      </c>
      <c r="D19" s="15">
        <v>0.64</v>
      </c>
      <c r="E19" s="101">
        <f t="shared" si="1"/>
        <v>4.48</v>
      </c>
      <c r="F19" s="59"/>
      <c r="G19" s="126"/>
      <c r="I19" s="132"/>
      <c r="J19" s="13"/>
      <c r="K19" s="126"/>
    </row>
    <row r="20" spans="1:11" ht="15" customHeight="1">
      <c r="A20" s="12">
        <v>7</v>
      </c>
      <c r="B20" s="13" t="s">
        <v>786</v>
      </c>
      <c r="C20" s="36" t="s">
        <v>710</v>
      </c>
      <c r="D20" s="15">
        <v>0.37</v>
      </c>
      <c r="E20" s="101">
        <f t="shared" si="1"/>
        <v>2.59</v>
      </c>
      <c r="F20" s="59"/>
      <c r="G20" s="126"/>
      <c r="I20" s="132"/>
      <c r="J20" s="13"/>
      <c r="K20" s="126"/>
    </row>
    <row r="21" spans="1:11" ht="25.5">
      <c r="A21" s="12">
        <v>7</v>
      </c>
      <c r="B21" s="13" t="s">
        <v>786</v>
      </c>
      <c r="C21" s="16" t="s">
        <v>564</v>
      </c>
      <c r="D21" s="15">
        <v>6.66</v>
      </c>
      <c r="E21" s="101">
        <f t="shared" si="1"/>
        <v>46.620000000000005</v>
      </c>
      <c r="F21" s="59"/>
      <c r="G21" s="126"/>
      <c r="I21" s="132"/>
      <c r="J21" s="13"/>
      <c r="K21" s="126"/>
    </row>
    <row r="22" spans="1:11" ht="15" customHeight="1">
      <c r="A22" s="12">
        <v>7</v>
      </c>
      <c r="B22" s="13" t="s">
        <v>786</v>
      </c>
      <c r="C22" s="14" t="s">
        <v>565</v>
      </c>
      <c r="D22" s="15">
        <v>8.71</v>
      </c>
      <c r="E22" s="101">
        <f t="shared" si="1"/>
        <v>60.970000000000006</v>
      </c>
      <c r="F22" s="59"/>
      <c r="G22" s="126"/>
      <c r="I22" s="132"/>
      <c r="J22" s="13"/>
      <c r="K22" s="126"/>
    </row>
    <row r="23" spans="1:11" ht="15" customHeight="1">
      <c r="A23" s="12">
        <v>7</v>
      </c>
      <c r="B23" s="13" t="s">
        <v>786</v>
      </c>
      <c r="C23" s="16" t="s">
        <v>566</v>
      </c>
      <c r="D23" s="15">
        <v>2.45</v>
      </c>
      <c r="E23" s="101">
        <f t="shared" si="1"/>
        <v>17.150000000000002</v>
      </c>
      <c r="F23" s="59"/>
      <c r="G23" s="126"/>
      <c r="I23" s="132"/>
      <c r="J23" s="13"/>
      <c r="K23" s="126"/>
    </row>
    <row r="24" spans="1:11" ht="15" customHeight="1">
      <c r="A24" s="12">
        <v>7</v>
      </c>
      <c r="B24" s="13" t="s">
        <v>786</v>
      </c>
      <c r="C24" s="16" t="s">
        <v>896</v>
      </c>
      <c r="D24" s="15">
        <v>12.68</v>
      </c>
      <c r="E24" s="101">
        <f t="shared" si="1"/>
        <v>88.75999999999999</v>
      </c>
      <c r="F24" s="59"/>
      <c r="G24" s="126"/>
      <c r="I24" s="132"/>
      <c r="J24" s="13"/>
      <c r="K24" s="126"/>
    </row>
    <row r="25" spans="2:11" ht="15" customHeight="1">
      <c r="B25" s="11"/>
      <c r="C25" s="11" t="s">
        <v>270</v>
      </c>
      <c r="D25" s="123"/>
      <c r="E25" s="26"/>
      <c r="F25" s="59"/>
      <c r="G25" s="126"/>
      <c r="I25" s="132"/>
      <c r="J25" s="11"/>
      <c r="K25" s="126"/>
    </row>
    <row r="26" spans="1:11" ht="15" customHeight="1">
      <c r="A26" s="12">
        <v>1</v>
      </c>
      <c r="B26" s="13" t="s">
        <v>786</v>
      </c>
      <c r="C26" s="18" t="s">
        <v>271</v>
      </c>
      <c r="D26" s="17">
        <v>132.4</v>
      </c>
      <c r="E26" s="101">
        <f aca="true" t="shared" si="2" ref="E26:E36">A26*D26</f>
        <v>132.4</v>
      </c>
      <c r="F26" s="59"/>
      <c r="G26" s="126"/>
      <c r="I26" s="132"/>
      <c r="J26" s="13"/>
      <c r="K26" s="126"/>
    </row>
    <row r="27" spans="1:11" ht="15" customHeight="1">
      <c r="A27" s="12">
        <v>1</v>
      </c>
      <c r="B27" s="13" t="s">
        <v>786</v>
      </c>
      <c r="C27" s="18" t="s">
        <v>272</v>
      </c>
      <c r="D27" s="17">
        <v>205.05</v>
      </c>
      <c r="E27" s="101">
        <f t="shared" si="2"/>
        <v>205.05</v>
      </c>
      <c r="F27" s="59"/>
      <c r="G27" s="126"/>
      <c r="I27" s="132"/>
      <c r="J27" s="13"/>
      <c r="K27" s="126"/>
    </row>
    <row r="28" spans="1:11" ht="15" customHeight="1">
      <c r="A28" s="12">
        <v>1</v>
      </c>
      <c r="B28" s="13" t="s">
        <v>786</v>
      </c>
      <c r="C28" s="18" t="s">
        <v>273</v>
      </c>
      <c r="D28" s="17">
        <v>238.35</v>
      </c>
      <c r="E28" s="101">
        <f t="shared" si="2"/>
        <v>238.35</v>
      </c>
      <c r="F28" s="59"/>
      <c r="G28" s="126"/>
      <c r="I28" s="132"/>
      <c r="J28" s="13"/>
      <c r="K28" s="126"/>
    </row>
    <row r="29" spans="1:11" ht="15" customHeight="1">
      <c r="A29" s="12">
        <v>1</v>
      </c>
      <c r="B29" s="13" t="s">
        <v>786</v>
      </c>
      <c r="C29" s="18" t="s">
        <v>275</v>
      </c>
      <c r="D29" s="17">
        <v>262.15</v>
      </c>
      <c r="E29" s="101">
        <f t="shared" si="2"/>
        <v>262.15</v>
      </c>
      <c r="F29" s="59"/>
      <c r="G29" s="126"/>
      <c r="I29" s="132"/>
      <c r="J29" s="13"/>
      <c r="K29" s="126"/>
    </row>
    <row r="30" spans="1:11" ht="15" customHeight="1">
      <c r="A30" s="12">
        <v>1</v>
      </c>
      <c r="B30" s="13" t="s">
        <v>786</v>
      </c>
      <c r="C30" s="18" t="s">
        <v>276</v>
      </c>
      <c r="D30" s="17">
        <v>280.34</v>
      </c>
      <c r="E30" s="101">
        <f t="shared" si="2"/>
        <v>280.34</v>
      </c>
      <c r="F30" s="59"/>
      <c r="G30" s="126"/>
      <c r="I30" s="132"/>
      <c r="J30" s="13"/>
      <c r="K30" s="126"/>
    </row>
    <row r="31" spans="1:11" ht="15" customHeight="1">
      <c r="A31" s="12">
        <v>3</v>
      </c>
      <c r="B31" s="13" t="s">
        <v>786</v>
      </c>
      <c r="C31" s="18" t="s">
        <v>277</v>
      </c>
      <c r="D31" s="17">
        <v>16.26</v>
      </c>
      <c r="E31" s="101">
        <f t="shared" si="2"/>
        <v>48.78</v>
      </c>
      <c r="F31" s="59"/>
      <c r="G31" s="126"/>
      <c r="I31" s="132"/>
      <c r="J31" s="13"/>
      <c r="K31" s="126"/>
    </row>
    <row r="32" spans="1:11" ht="15" customHeight="1">
      <c r="A32" s="12">
        <v>3</v>
      </c>
      <c r="B32" s="13" t="s">
        <v>786</v>
      </c>
      <c r="C32" s="18" t="s">
        <v>278</v>
      </c>
      <c r="D32" s="17">
        <v>16.26</v>
      </c>
      <c r="E32" s="101">
        <f t="shared" si="2"/>
        <v>48.78</v>
      </c>
      <c r="F32" s="59"/>
      <c r="G32" s="126"/>
      <c r="I32" s="132"/>
      <c r="J32" s="13"/>
      <c r="K32" s="126"/>
    </row>
    <row r="33" spans="1:11" ht="15" customHeight="1">
      <c r="A33" s="12">
        <v>3</v>
      </c>
      <c r="B33" s="13" t="s">
        <v>786</v>
      </c>
      <c r="C33" s="18" t="s">
        <v>279</v>
      </c>
      <c r="D33" s="17">
        <v>38.39</v>
      </c>
      <c r="E33" s="101">
        <f t="shared" si="2"/>
        <v>115.17</v>
      </c>
      <c r="F33" s="59"/>
      <c r="G33" s="126"/>
      <c r="I33" s="132"/>
      <c r="J33" s="13"/>
      <c r="K33" s="126"/>
    </row>
    <row r="34" spans="1:11" ht="15" customHeight="1">
      <c r="A34" s="12">
        <v>3</v>
      </c>
      <c r="B34" s="13" t="s">
        <v>786</v>
      </c>
      <c r="C34" s="18" t="s">
        <v>280</v>
      </c>
      <c r="D34" s="17">
        <v>38.39</v>
      </c>
      <c r="E34" s="101">
        <f t="shared" si="2"/>
        <v>115.17</v>
      </c>
      <c r="F34" s="59"/>
      <c r="G34" s="126"/>
      <c r="I34" s="132"/>
      <c r="J34" s="13"/>
      <c r="K34" s="126"/>
    </row>
    <row r="35" spans="1:11" ht="15" customHeight="1">
      <c r="A35" s="12">
        <v>3</v>
      </c>
      <c r="B35" s="13" t="s">
        <v>786</v>
      </c>
      <c r="C35" s="18" t="s">
        <v>281</v>
      </c>
      <c r="D35" s="17">
        <v>146.99</v>
      </c>
      <c r="E35" s="101">
        <f t="shared" si="2"/>
        <v>440.97</v>
      </c>
      <c r="F35" s="59"/>
      <c r="G35" s="126"/>
      <c r="I35" s="132"/>
      <c r="J35" s="13"/>
      <c r="K35" s="126"/>
    </row>
    <row r="36" spans="1:11" ht="15" customHeight="1">
      <c r="A36" s="12">
        <v>3</v>
      </c>
      <c r="B36" s="13" t="s">
        <v>786</v>
      </c>
      <c r="C36" s="18" t="s">
        <v>282</v>
      </c>
      <c r="D36" s="15">
        <v>146.99</v>
      </c>
      <c r="E36" s="101">
        <f t="shared" si="2"/>
        <v>440.97</v>
      </c>
      <c r="F36" s="59"/>
      <c r="G36" s="126"/>
      <c r="I36" s="132"/>
      <c r="J36" s="13"/>
      <c r="K36" s="126"/>
    </row>
    <row r="37" spans="1:11" s="10" customFormat="1" ht="24.75" customHeight="1">
      <c r="A37" s="107"/>
      <c r="B37" s="9" t="s">
        <v>786</v>
      </c>
      <c r="C37" s="9" t="s">
        <v>101</v>
      </c>
      <c r="D37" s="92" t="s">
        <v>702</v>
      </c>
      <c r="E37" s="92" t="s">
        <v>703</v>
      </c>
      <c r="F37" s="59"/>
      <c r="G37" s="126"/>
      <c r="H37" s="131"/>
      <c r="I37" s="132"/>
      <c r="J37" s="9"/>
      <c r="K37" s="126"/>
    </row>
    <row r="38" spans="2:11" ht="15" customHeight="1">
      <c r="B38" s="11"/>
      <c r="C38" s="11" t="s">
        <v>283</v>
      </c>
      <c r="D38" s="123"/>
      <c r="F38" s="59"/>
      <c r="G38" s="126"/>
      <c r="I38" s="132"/>
      <c r="J38" s="11"/>
      <c r="K38" s="126"/>
    </row>
    <row r="39" spans="1:11" ht="15" customHeight="1">
      <c r="A39" s="12">
        <v>3</v>
      </c>
      <c r="B39" s="13" t="s">
        <v>786</v>
      </c>
      <c r="C39" s="16" t="s">
        <v>287</v>
      </c>
      <c r="D39" s="15">
        <v>0.73</v>
      </c>
      <c r="E39" s="101">
        <f aca="true" t="shared" si="3" ref="E39:E83">A39*D39</f>
        <v>2.19</v>
      </c>
      <c r="F39" s="59"/>
      <c r="G39" s="126"/>
      <c r="I39" s="132"/>
      <c r="J39" s="13"/>
      <c r="K39" s="126"/>
    </row>
    <row r="40" spans="1:11" ht="15" customHeight="1">
      <c r="A40" s="12">
        <v>3</v>
      </c>
      <c r="B40" s="13" t="s">
        <v>786</v>
      </c>
      <c r="C40" s="16" t="s">
        <v>288</v>
      </c>
      <c r="D40" s="15">
        <v>0.59</v>
      </c>
      <c r="E40" s="101">
        <f t="shared" si="3"/>
        <v>1.77</v>
      </c>
      <c r="F40" s="59"/>
      <c r="G40" s="126"/>
      <c r="I40" s="132"/>
      <c r="J40" s="13"/>
      <c r="K40" s="126"/>
    </row>
    <row r="41" spans="1:11" ht="15" customHeight="1">
      <c r="A41" s="12">
        <v>3</v>
      </c>
      <c r="B41" s="13" t="s">
        <v>786</v>
      </c>
      <c r="C41" s="16" t="s">
        <v>289</v>
      </c>
      <c r="D41" s="15">
        <v>0.88</v>
      </c>
      <c r="E41" s="101">
        <f t="shared" si="3"/>
        <v>2.64</v>
      </c>
      <c r="F41" s="59"/>
      <c r="G41" s="126"/>
      <c r="I41" s="132"/>
      <c r="J41" s="13"/>
      <c r="K41" s="126"/>
    </row>
    <row r="42" spans="1:11" ht="15" customHeight="1">
      <c r="A42" s="12">
        <v>3</v>
      </c>
      <c r="B42" s="13" t="s">
        <v>786</v>
      </c>
      <c r="C42" s="16" t="s">
        <v>290</v>
      </c>
      <c r="D42" s="15">
        <v>1.26</v>
      </c>
      <c r="E42" s="101">
        <f t="shared" si="3"/>
        <v>3.7800000000000002</v>
      </c>
      <c r="F42" s="59"/>
      <c r="G42" s="126"/>
      <c r="I42" s="132"/>
      <c r="J42" s="13"/>
      <c r="K42" s="126"/>
    </row>
    <row r="43" spans="1:11" ht="15" customHeight="1">
      <c r="A43" s="12">
        <v>3</v>
      </c>
      <c r="B43" s="13" t="s">
        <v>786</v>
      </c>
      <c r="C43" s="18" t="s">
        <v>297</v>
      </c>
      <c r="D43" s="15">
        <v>1.07</v>
      </c>
      <c r="E43" s="101">
        <f t="shared" si="3"/>
        <v>3.21</v>
      </c>
      <c r="F43" s="59"/>
      <c r="G43" s="126"/>
      <c r="I43" s="132"/>
      <c r="J43" s="13"/>
      <c r="K43" s="126"/>
    </row>
    <row r="44" spans="1:11" ht="15" customHeight="1">
      <c r="A44" s="12">
        <v>3</v>
      </c>
      <c r="B44" s="13" t="s">
        <v>786</v>
      </c>
      <c r="C44" s="18" t="s">
        <v>298</v>
      </c>
      <c r="D44" s="15">
        <v>1.47</v>
      </c>
      <c r="E44" s="101">
        <f t="shared" si="3"/>
        <v>4.41</v>
      </c>
      <c r="F44" s="59"/>
      <c r="G44" s="126"/>
      <c r="I44" s="132"/>
      <c r="J44" s="13"/>
      <c r="K44" s="126"/>
    </row>
    <row r="45" spans="1:11" ht="15" customHeight="1">
      <c r="A45" s="12">
        <v>3</v>
      </c>
      <c r="B45" s="13" t="s">
        <v>786</v>
      </c>
      <c r="C45" s="18" t="s">
        <v>299</v>
      </c>
      <c r="D45" s="15">
        <v>2.28</v>
      </c>
      <c r="E45" s="101">
        <f t="shared" si="3"/>
        <v>6.84</v>
      </c>
      <c r="F45" s="59"/>
      <c r="G45" s="126"/>
      <c r="I45" s="132"/>
      <c r="J45" s="13"/>
      <c r="K45" s="126"/>
    </row>
    <row r="46" spans="1:11" ht="15" customHeight="1">
      <c r="A46" s="12">
        <v>3</v>
      </c>
      <c r="B46" s="13" t="s">
        <v>786</v>
      </c>
      <c r="C46" s="18" t="s">
        <v>300</v>
      </c>
      <c r="D46" s="15">
        <v>4.17</v>
      </c>
      <c r="E46" s="101">
        <f t="shared" si="3"/>
        <v>12.51</v>
      </c>
      <c r="F46" s="59"/>
      <c r="G46" s="126"/>
      <c r="I46" s="132"/>
      <c r="J46" s="13"/>
      <c r="K46" s="126"/>
    </row>
    <row r="47" spans="1:11" ht="15" customHeight="1">
      <c r="A47" s="12">
        <v>3</v>
      </c>
      <c r="B47" s="13" t="s">
        <v>786</v>
      </c>
      <c r="C47" s="18" t="s">
        <v>301</v>
      </c>
      <c r="D47" s="17">
        <v>4.12</v>
      </c>
      <c r="E47" s="101">
        <f t="shared" si="3"/>
        <v>12.36</v>
      </c>
      <c r="F47" s="59"/>
      <c r="G47" s="126"/>
      <c r="I47" s="132"/>
      <c r="J47" s="13"/>
      <c r="K47" s="126"/>
    </row>
    <row r="48" spans="1:11" ht="15" customHeight="1">
      <c r="A48" s="12">
        <v>3</v>
      </c>
      <c r="B48" s="13" t="s">
        <v>786</v>
      </c>
      <c r="C48" s="18" t="s">
        <v>302</v>
      </c>
      <c r="D48" s="15">
        <v>7.88</v>
      </c>
      <c r="E48" s="101">
        <f t="shared" si="3"/>
        <v>23.64</v>
      </c>
      <c r="F48" s="59"/>
      <c r="G48" s="126"/>
      <c r="I48" s="132"/>
      <c r="J48" s="13"/>
      <c r="K48" s="126"/>
    </row>
    <row r="49" spans="1:11" ht="15" customHeight="1">
      <c r="A49" s="12">
        <v>3</v>
      </c>
      <c r="B49" s="13" t="s">
        <v>786</v>
      </c>
      <c r="C49" s="18" t="s">
        <v>303</v>
      </c>
      <c r="D49" s="15">
        <v>33.21</v>
      </c>
      <c r="E49" s="101">
        <f t="shared" si="3"/>
        <v>99.63</v>
      </c>
      <c r="F49" s="59"/>
      <c r="G49" s="126"/>
      <c r="I49" s="132"/>
      <c r="J49" s="13"/>
      <c r="K49" s="126"/>
    </row>
    <row r="50" spans="1:11" ht="15" customHeight="1">
      <c r="A50" s="12">
        <v>3</v>
      </c>
      <c r="B50" s="13" t="s">
        <v>786</v>
      </c>
      <c r="C50" s="18" t="s">
        <v>304</v>
      </c>
      <c r="D50" s="17">
        <v>6.48</v>
      </c>
      <c r="E50" s="101">
        <f t="shared" si="3"/>
        <v>19.44</v>
      </c>
      <c r="F50" s="59"/>
      <c r="G50" s="126"/>
      <c r="I50" s="132"/>
      <c r="J50" s="13"/>
      <c r="K50" s="126"/>
    </row>
    <row r="51" spans="1:11" ht="15" customHeight="1">
      <c r="A51" s="12">
        <v>3</v>
      </c>
      <c r="B51" s="13" t="s">
        <v>786</v>
      </c>
      <c r="C51" s="18" t="s">
        <v>306</v>
      </c>
      <c r="D51" s="17">
        <v>9.76</v>
      </c>
      <c r="E51" s="101">
        <f t="shared" si="3"/>
        <v>29.28</v>
      </c>
      <c r="F51" s="59"/>
      <c r="G51" s="126"/>
      <c r="I51" s="132"/>
      <c r="J51" s="13"/>
      <c r="K51" s="126"/>
    </row>
    <row r="52" spans="1:11" ht="15" customHeight="1">
      <c r="A52" s="12">
        <v>3</v>
      </c>
      <c r="B52" s="13" t="s">
        <v>786</v>
      </c>
      <c r="C52" s="18" t="s">
        <v>308</v>
      </c>
      <c r="D52" s="17">
        <v>17.05</v>
      </c>
      <c r="E52" s="101">
        <f t="shared" si="3"/>
        <v>51.150000000000006</v>
      </c>
      <c r="F52" s="59"/>
      <c r="G52" s="126"/>
      <c r="I52" s="132"/>
      <c r="J52" s="13"/>
      <c r="K52" s="126"/>
    </row>
    <row r="53" spans="1:11" ht="15" customHeight="1">
      <c r="A53" s="12">
        <v>3</v>
      </c>
      <c r="B53" s="13" t="s">
        <v>786</v>
      </c>
      <c r="C53" s="18" t="s">
        <v>310</v>
      </c>
      <c r="D53" s="17">
        <v>24.85</v>
      </c>
      <c r="E53" s="101">
        <f t="shared" si="3"/>
        <v>74.55000000000001</v>
      </c>
      <c r="F53" s="59"/>
      <c r="G53" s="126"/>
      <c r="I53" s="132"/>
      <c r="J53" s="13"/>
      <c r="K53" s="126"/>
    </row>
    <row r="54" spans="1:11" ht="15" customHeight="1">
      <c r="A54" s="12">
        <v>3</v>
      </c>
      <c r="B54" s="13" t="s">
        <v>786</v>
      </c>
      <c r="C54" s="18" t="s">
        <v>312</v>
      </c>
      <c r="D54" s="17">
        <v>43.6</v>
      </c>
      <c r="E54" s="101">
        <f t="shared" si="3"/>
        <v>130.8</v>
      </c>
      <c r="F54" s="59"/>
      <c r="G54" s="126"/>
      <c r="I54" s="132"/>
      <c r="J54" s="13"/>
      <c r="K54" s="126"/>
    </row>
    <row r="55" spans="1:11" ht="15" customHeight="1">
      <c r="A55" s="12">
        <v>3</v>
      </c>
      <c r="B55" s="13" t="s">
        <v>786</v>
      </c>
      <c r="C55" s="18" t="s">
        <v>314</v>
      </c>
      <c r="D55" s="17">
        <v>96.02</v>
      </c>
      <c r="E55" s="101">
        <f t="shared" si="3"/>
        <v>288.06</v>
      </c>
      <c r="F55" s="59"/>
      <c r="G55" s="126"/>
      <c r="I55" s="132"/>
      <c r="J55" s="13"/>
      <c r="K55" s="126"/>
    </row>
    <row r="56" spans="1:11" ht="15" customHeight="1">
      <c r="A56" s="12">
        <v>3</v>
      </c>
      <c r="B56" s="13" t="s">
        <v>786</v>
      </c>
      <c r="C56" s="18" t="s">
        <v>462</v>
      </c>
      <c r="D56" s="15">
        <v>2.59</v>
      </c>
      <c r="E56" s="101">
        <f t="shared" si="3"/>
        <v>7.77</v>
      </c>
      <c r="F56" s="59"/>
      <c r="G56" s="126"/>
      <c r="I56" s="132"/>
      <c r="J56" s="13"/>
      <c r="K56" s="126"/>
    </row>
    <row r="57" spans="1:11" ht="15" customHeight="1">
      <c r="A57" s="12">
        <v>3</v>
      </c>
      <c r="B57" s="13" t="s">
        <v>786</v>
      </c>
      <c r="C57" s="18" t="s">
        <v>463</v>
      </c>
      <c r="D57" s="15">
        <v>3.02</v>
      </c>
      <c r="E57" s="101">
        <f t="shared" si="3"/>
        <v>9.06</v>
      </c>
      <c r="F57" s="59"/>
      <c r="G57" s="126"/>
      <c r="I57" s="132"/>
      <c r="J57" s="13"/>
      <c r="K57" s="126"/>
    </row>
    <row r="58" spans="1:11" ht="15" customHeight="1">
      <c r="A58" s="12">
        <v>3</v>
      </c>
      <c r="B58" s="13" t="s">
        <v>786</v>
      </c>
      <c r="C58" s="18" t="s">
        <v>548</v>
      </c>
      <c r="D58" s="15">
        <v>5.22</v>
      </c>
      <c r="E58" s="101">
        <f t="shared" si="3"/>
        <v>15.66</v>
      </c>
      <c r="F58" s="59"/>
      <c r="G58" s="126"/>
      <c r="I58" s="132"/>
      <c r="J58" s="13"/>
      <c r="K58" s="126"/>
    </row>
    <row r="59" spans="1:11" ht="15" customHeight="1">
      <c r="A59" s="12">
        <v>5</v>
      </c>
      <c r="B59" s="13" t="s">
        <v>786</v>
      </c>
      <c r="C59" s="18" t="s">
        <v>550</v>
      </c>
      <c r="D59" s="15">
        <v>7.29</v>
      </c>
      <c r="E59" s="101">
        <f t="shared" si="3"/>
        <v>36.45</v>
      </c>
      <c r="F59" s="59"/>
      <c r="G59" s="126"/>
      <c r="I59" s="132"/>
      <c r="J59" s="13"/>
      <c r="K59" s="126"/>
    </row>
    <row r="60" spans="1:11" ht="15" customHeight="1">
      <c r="A60" s="12">
        <v>3</v>
      </c>
      <c r="B60" s="13" t="s">
        <v>786</v>
      </c>
      <c r="C60" s="18" t="s">
        <v>552</v>
      </c>
      <c r="D60" s="15">
        <v>11.51</v>
      </c>
      <c r="E60" s="101">
        <f t="shared" si="3"/>
        <v>34.53</v>
      </c>
      <c r="F60" s="59"/>
      <c r="G60" s="126"/>
      <c r="I60" s="132"/>
      <c r="J60" s="13"/>
      <c r="K60" s="126"/>
    </row>
    <row r="61" spans="1:11" ht="15" customHeight="1">
      <c r="A61" s="12">
        <v>3</v>
      </c>
      <c r="B61" s="13" t="s">
        <v>786</v>
      </c>
      <c r="C61" s="18" t="s">
        <v>316</v>
      </c>
      <c r="D61" s="17">
        <v>0.6</v>
      </c>
      <c r="E61" s="101">
        <f t="shared" si="3"/>
        <v>1.7999999999999998</v>
      </c>
      <c r="F61" s="59"/>
      <c r="G61" s="126"/>
      <c r="I61" s="132"/>
      <c r="J61" s="13"/>
      <c r="K61" s="126"/>
    </row>
    <row r="62" spans="1:11" ht="15" customHeight="1">
      <c r="A62" s="12">
        <v>3</v>
      </c>
      <c r="B62" s="13" t="s">
        <v>786</v>
      </c>
      <c r="C62" s="18" t="s">
        <v>317</v>
      </c>
      <c r="D62" s="15">
        <v>0.58</v>
      </c>
      <c r="E62" s="101">
        <f t="shared" si="3"/>
        <v>1.7399999999999998</v>
      </c>
      <c r="F62" s="59"/>
      <c r="G62" s="126"/>
      <c r="I62" s="132"/>
      <c r="J62" s="13"/>
      <c r="K62" s="126"/>
    </row>
    <row r="63" spans="1:11" ht="15" customHeight="1">
      <c r="A63" s="12">
        <v>3</v>
      </c>
      <c r="B63" s="13" t="s">
        <v>786</v>
      </c>
      <c r="C63" s="18" t="s">
        <v>318</v>
      </c>
      <c r="D63" s="15">
        <v>0.85</v>
      </c>
      <c r="E63" s="101">
        <f t="shared" si="3"/>
        <v>2.55</v>
      </c>
      <c r="F63" s="59"/>
      <c r="G63" s="126"/>
      <c r="I63" s="132"/>
      <c r="J63" s="13"/>
      <c r="K63" s="126"/>
    </row>
    <row r="64" spans="1:11" ht="15" customHeight="1">
      <c r="A64" s="12">
        <v>3</v>
      </c>
      <c r="B64" s="13" t="s">
        <v>786</v>
      </c>
      <c r="C64" s="18" t="s">
        <v>319</v>
      </c>
      <c r="D64" s="15">
        <v>1.23</v>
      </c>
      <c r="E64" s="101">
        <f t="shared" si="3"/>
        <v>3.69</v>
      </c>
      <c r="F64" s="59"/>
      <c r="G64" s="126"/>
      <c r="I64" s="132"/>
      <c r="J64" s="13"/>
      <c r="K64" s="126"/>
    </row>
    <row r="65" spans="1:11" ht="15" customHeight="1">
      <c r="A65" s="12">
        <v>3</v>
      </c>
      <c r="B65" s="13" t="s">
        <v>786</v>
      </c>
      <c r="C65" s="18" t="s">
        <v>320</v>
      </c>
      <c r="D65" s="15">
        <v>1.85</v>
      </c>
      <c r="E65" s="101">
        <f t="shared" si="3"/>
        <v>5.550000000000001</v>
      </c>
      <c r="F65" s="59"/>
      <c r="G65" s="126"/>
      <c r="I65" s="132"/>
      <c r="J65" s="13"/>
      <c r="K65" s="126"/>
    </row>
    <row r="66" spans="1:11" ht="15" customHeight="1">
      <c r="A66" s="12">
        <v>3</v>
      </c>
      <c r="B66" s="13" t="s">
        <v>786</v>
      </c>
      <c r="C66" s="18" t="s">
        <v>321</v>
      </c>
      <c r="D66" s="15">
        <v>2.78</v>
      </c>
      <c r="E66" s="101">
        <f t="shared" si="3"/>
        <v>8.34</v>
      </c>
      <c r="F66" s="59"/>
      <c r="G66" s="126"/>
      <c r="I66" s="132"/>
      <c r="J66" s="13"/>
      <c r="K66" s="126"/>
    </row>
    <row r="67" spans="1:11" ht="15" customHeight="1">
      <c r="A67" s="12">
        <v>3</v>
      </c>
      <c r="B67" s="13" t="s">
        <v>786</v>
      </c>
      <c r="C67" s="18" t="s">
        <v>322</v>
      </c>
      <c r="D67" s="15">
        <v>4.87</v>
      </c>
      <c r="E67" s="101">
        <f t="shared" si="3"/>
        <v>14.61</v>
      </c>
      <c r="F67" s="59"/>
      <c r="G67" s="126"/>
      <c r="I67" s="132"/>
      <c r="J67" s="13"/>
      <c r="K67" s="126"/>
    </row>
    <row r="68" spans="1:11" ht="15" customHeight="1">
      <c r="A68" s="12">
        <v>3</v>
      </c>
      <c r="B68" s="13" t="s">
        <v>786</v>
      </c>
      <c r="C68" s="16" t="s">
        <v>291</v>
      </c>
      <c r="D68" s="15">
        <v>2.35</v>
      </c>
      <c r="E68" s="101">
        <f t="shared" si="3"/>
        <v>7.050000000000001</v>
      </c>
      <c r="F68" s="59"/>
      <c r="G68" s="126"/>
      <c r="I68" s="132"/>
      <c r="J68" s="13"/>
      <c r="K68" s="126"/>
    </row>
    <row r="69" spans="1:11" ht="15" customHeight="1">
      <c r="A69" s="12">
        <v>3</v>
      </c>
      <c r="B69" s="13" t="s">
        <v>786</v>
      </c>
      <c r="C69" s="16" t="s">
        <v>292</v>
      </c>
      <c r="D69" s="15">
        <v>1.51</v>
      </c>
      <c r="E69" s="101">
        <f t="shared" si="3"/>
        <v>4.53</v>
      </c>
      <c r="F69" s="59"/>
      <c r="G69" s="126"/>
      <c r="I69" s="132"/>
      <c r="J69" s="13"/>
      <c r="K69" s="126"/>
    </row>
    <row r="70" spans="1:11" ht="15" customHeight="1">
      <c r="A70" s="12">
        <v>3</v>
      </c>
      <c r="B70" s="13" t="s">
        <v>786</v>
      </c>
      <c r="C70" s="16" t="s">
        <v>285</v>
      </c>
      <c r="D70" s="15">
        <v>0.34</v>
      </c>
      <c r="E70" s="101">
        <f t="shared" si="3"/>
        <v>1.02</v>
      </c>
      <c r="F70" s="59"/>
      <c r="G70" s="126"/>
      <c r="I70" s="132"/>
      <c r="J70" s="13"/>
      <c r="K70" s="126"/>
    </row>
    <row r="71" spans="1:11" ht="15" customHeight="1">
      <c r="A71" s="12">
        <v>3</v>
      </c>
      <c r="B71" s="13" t="s">
        <v>786</v>
      </c>
      <c r="C71" s="16" t="s">
        <v>286</v>
      </c>
      <c r="D71" s="15">
        <v>0.41</v>
      </c>
      <c r="E71" s="101">
        <f t="shared" si="3"/>
        <v>1.23</v>
      </c>
      <c r="F71" s="59"/>
      <c r="G71" s="126"/>
      <c r="I71" s="132"/>
      <c r="J71" s="13"/>
      <c r="K71" s="126"/>
    </row>
    <row r="72" spans="1:11" ht="15" customHeight="1">
      <c r="A72" s="12">
        <v>3</v>
      </c>
      <c r="B72" s="13" t="s">
        <v>786</v>
      </c>
      <c r="C72" s="16" t="s">
        <v>295</v>
      </c>
      <c r="D72" s="15">
        <v>1.63</v>
      </c>
      <c r="E72" s="101">
        <f t="shared" si="3"/>
        <v>4.89</v>
      </c>
      <c r="F72" s="59"/>
      <c r="G72" s="126"/>
      <c r="I72" s="132"/>
      <c r="J72" s="13"/>
      <c r="K72" s="126"/>
    </row>
    <row r="73" spans="1:11" ht="15" customHeight="1">
      <c r="A73" s="12">
        <v>3</v>
      </c>
      <c r="B73" s="13" t="s">
        <v>786</v>
      </c>
      <c r="C73" s="16" t="s">
        <v>296</v>
      </c>
      <c r="D73" s="15">
        <v>2.12</v>
      </c>
      <c r="E73" s="101">
        <f t="shared" si="3"/>
        <v>6.36</v>
      </c>
      <c r="F73" s="59"/>
      <c r="G73" s="126"/>
      <c r="I73" s="132"/>
      <c r="J73" s="13"/>
      <c r="K73" s="126"/>
    </row>
    <row r="74" spans="1:11" ht="15" customHeight="1">
      <c r="A74" s="12">
        <v>3</v>
      </c>
      <c r="B74" s="13" t="s">
        <v>786</v>
      </c>
      <c r="C74" s="16" t="s">
        <v>284</v>
      </c>
      <c r="D74" s="15">
        <v>6.42</v>
      </c>
      <c r="E74" s="101">
        <f t="shared" si="3"/>
        <v>19.259999999999998</v>
      </c>
      <c r="F74" s="59"/>
      <c r="G74" s="126"/>
      <c r="I74" s="132"/>
      <c r="J74" s="13"/>
      <c r="K74" s="126"/>
    </row>
    <row r="75" spans="1:11" ht="15" customHeight="1">
      <c r="A75" s="12">
        <v>3</v>
      </c>
      <c r="B75" s="13" t="s">
        <v>786</v>
      </c>
      <c r="C75" s="18" t="s">
        <v>294</v>
      </c>
      <c r="D75" s="15">
        <v>1.96</v>
      </c>
      <c r="E75" s="101">
        <f t="shared" si="3"/>
        <v>5.88</v>
      </c>
      <c r="F75" s="59"/>
      <c r="G75" s="126"/>
      <c r="I75" s="132"/>
      <c r="J75" s="13"/>
      <c r="K75" s="126"/>
    </row>
    <row r="76" spans="1:11" ht="15" customHeight="1">
      <c r="A76" s="12">
        <v>3</v>
      </c>
      <c r="B76" s="13" t="s">
        <v>786</v>
      </c>
      <c r="C76" s="18" t="s">
        <v>293</v>
      </c>
      <c r="D76" s="15">
        <v>2.14</v>
      </c>
      <c r="E76" s="101">
        <f t="shared" si="3"/>
        <v>6.42</v>
      </c>
      <c r="F76" s="59"/>
      <c r="G76" s="126"/>
      <c r="I76" s="132"/>
      <c r="J76" s="13"/>
      <c r="K76" s="126"/>
    </row>
    <row r="77" spans="1:11" ht="15" customHeight="1">
      <c r="A77" s="12">
        <v>3</v>
      </c>
      <c r="B77" s="13" t="s">
        <v>786</v>
      </c>
      <c r="C77" s="18" t="s">
        <v>305</v>
      </c>
      <c r="D77" s="17">
        <v>3.45</v>
      </c>
      <c r="E77" s="101">
        <f t="shared" si="3"/>
        <v>10.350000000000001</v>
      </c>
      <c r="F77" s="59"/>
      <c r="G77" s="126"/>
      <c r="I77" s="132"/>
      <c r="J77" s="13"/>
      <c r="K77" s="126"/>
    </row>
    <row r="78" spans="1:11" ht="15" customHeight="1">
      <c r="A78" s="12">
        <v>3</v>
      </c>
      <c r="B78" s="13" t="s">
        <v>786</v>
      </c>
      <c r="C78" s="18" t="s">
        <v>307</v>
      </c>
      <c r="D78" s="17">
        <v>3.95</v>
      </c>
      <c r="E78" s="101">
        <f t="shared" si="3"/>
        <v>11.850000000000001</v>
      </c>
      <c r="F78" s="59"/>
      <c r="G78" s="126"/>
      <c r="I78" s="132"/>
      <c r="J78" s="13"/>
      <c r="K78" s="126"/>
    </row>
    <row r="79" spans="1:11" ht="15" customHeight="1">
      <c r="A79" s="12">
        <v>3</v>
      </c>
      <c r="B79" s="13" t="s">
        <v>786</v>
      </c>
      <c r="C79" s="18" t="s">
        <v>309</v>
      </c>
      <c r="D79" s="17">
        <v>12.19</v>
      </c>
      <c r="E79" s="101">
        <f t="shared" si="3"/>
        <v>36.57</v>
      </c>
      <c r="F79" s="59"/>
      <c r="G79" s="126"/>
      <c r="I79" s="132"/>
      <c r="J79" s="13"/>
      <c r="K79" s="126"/>
    </row>
    <row r="80" spans="1:11" ht="15" customHeight="1">
      <c r="A80" s="12">
        <v>3</v>
      </c>
      <c r="B80" s="13" t="s">
        <v>786</v>
      </c>
      <c r="C80" s="18" t="s">
        <v>311</v>
      </c>
      <c r="D80" s="17">
        <v>17.71</v>
      </c>
      <c r="E80" s="101">
        <f t="shared" si="3"/>
        <v>53.13</v>
      </c>
      <c r="F80" s="59"/>
      <c r="G80" s="126"/>
      <c r="I80" s="132"/>
      <c r="J80" s="13"/>
      <c r="K80" s="126"/>
    </row>
    <row r="81" spans="1:11" ht="15" customHeight="1">
      <c r="A81" s="12">
        <v>3</v>
      </c>
      <c r="B81" s="13" t="s">
        <v>786</v>
      </c>
      <c r="C81" s="18" t="s">
        <v>313</v>
      </c>
      <c r="D81" s="17">
        <v>31.43</v>
      </c>
      <c r="E81" s="101">
        <f t="shared" si="3"/>
        <v>94.28999999999999</v>
      </c>
      <c r="F81" s="59"/>
      <c r="G81" s="126"/>
      <c r="I81" s="132"/>
      <c r="J81" s="13"/>
      <c r="K81" s="126"/>
    </row>
    <row r="82" spans="1:11" ht="15" customHeight="1">
      <c r="A82" s="12">
        <v>3</v>
      </c>
      <c r="B82" s="13" t="s">
        <v>786</v>
      </c>
      <c r="C82" s="18" t="s">
        <v>315</v>
      </c>
      <c r="D82" s="17">
        <v>66.55</v>
      </c>
      <c r="E82" s="101">
        <f t="shared" si="3"/>
        <v>199.64999999999998</v>
      </c>
      <c r="F82" s="59"/>
      <c r="G82" s="126"/>
      <c r="I82" s="132"/>
      <c r="J82" s="13"/>
      <c r="K82" s="126"/>
    </row>
    <row r="83" spans="1:11" ht="15" customHeight="1">
      <c r="A83" s="12">
        <v>3</v>
      </c>
      <c r="B83" s="13" t="s">
        <v>786</v>
      </c>
      <c r="C83" s="18" t="s">
        <v>461</v>
      </c>
      <c r="D83" s="15">
        <v>1.85</v>
      </c>
      <c r="E83" s="101">
        <f t="shared" si="3"/>
        <v>5.550000000000001</v>
      </c>
      <c r="F83" s="59"/>
      <c r="G83" s="126"/>
      <c r="I83" s="132"/>
      <c r="J83" s="13"/>
      <c r="K83" s="126"/>
    </row>
    <row r="84" spans="1:11" s="10" customFormat="1" ht="24.75" customHeight="1">
      <c r="A84" s="107"/>
      <c r="B84" s="9" t="s">
        <v>786</v>
      </c>
      <c r="C84" s="9" t="s">
        <v>101</v>
      </c>
      <c r="D84" s="92" t="s">
        <v>702</v>
      </c>
      <c r="E84" s="92" t="s">
        <v>703</v>
      </c>
      <c r="F84" s="59"/>
      <c r="G84" s="126"/>
      <c r="H84" s="131"/>
      <c r="I84" s="132"/>
      <c r="J84" s="9"/>
      <c r="K84" s="126"/>
    </row>
    <row r="85" spans="1:11" ht="15" customHeight="1">
      <c r="A85" s="12">
        <v>3</v>
      </c>
      <c r="B85" s="13" t="s">
        <v>786</v>
      </c>
      <c r="C85" s="18" t="s">
        <v>464</v>
      </c>
      <c r="D85" s="15">
        <v>2.4</v>
      </c>
      <c r="E85" s="101">
        <f>A85*D85</f>
        <v>7.199999999999999</v>
      </c>
      <c r="F85" s="59"/>
      <c r="G85" s="126"/>
      <c r="I85" s="132"/>
      <c r="J85" s="13"/>
      <c r="K85" s="126"/>
    </row>
    <row r="86" spans="1:11" ht="15" customHeight="1">
      <c r="A86" s="12">
        <v>3</v>
      </c>
      <c r="B86" s="13" t="s">
        <v>786</v>
      </c>
      <c r="C86" s="18" t="s">
        <v>549</v>
      </c>
      <c r="D86" s="15">
        <v>4.49</v>
      </c>
      <c r="E86" s="101">
        <f>A86*D86</f>
        <v>13.47</v>
      </c>
      <c r="F86" s="59"/>
      <c r="G86" s="126"/>
      <c r="I86" s="132"/>
      <c r="J86" s="13"/>
      <c r="K86" s="126"/>
    </row>
    <row r="87" spans="1:11" ht="15" customHeight="1">
      <c r="A87" s="12">
        <v>3</v>
      </c>
      <c r="B87" s="13" t="s">
        <v>786</v>
      </c>
      <c r="C87" s="18" t="s">
        <v>551</v>
      </c>
      <c r="D87" s="15">
        <v>6.28</v>
      </c>
      <c r="E87" s="101">
        <f>A87*D87</f>
        <v>18.84</v>
      </c>
      <c r="F87" s="59"/>
      <c r="G87" s="126"/>
      <c r="I87" s="132"/>
      <c r="J87" s="13"/>
      <c r="K87" s="126"/>
    </row>
    <row r="88" spans="1:11" ht="15" customHeight="1">
      <c r="A88" s="12">
        <v>3</v>
      </c>
      <c r="B88" s="13" t="s">
        <v>786</v>
      </c>
      <c r="C88" s="18" t="s">
        <v>553</v>
      </c>
      <c r="D88" s="15">
        <v>7.88</v>
      </c>
      <c r="E88" s="101">
        <f>A88*D88</f>
        <v>23.64</v>
      </c>
      <c r="F88" s="59"/>
      <c r="G88" s="126"/>
      <c r="I88" s="132"/>
      <c r="J88" s="13"/>
      <c r="K88" s="126"/>
    </row>
    <row r="89" spans="2:11" ht="15" customHeight="1">
      <c r="B89" s="11"/>
      <c r="C89" s="11" t="s">
        <v>384</v>
      </c>
      <c r="D89" s="123"/>
      <c r="F89" s="59"/>
      <c r="G89" s="126"/>
      <c r="I89" s="132"/>
      <c r="J89" s="11"/>
      <c r="K89" s="126"/>
    </row>
    <row r="90" spans="1:11" ht="15" customHeight="1">
      <c r="A90" s="12">
        <v>1</v>
      </c>
      <c r="B90" s="13" t="s">
        <v>786</v>
      </c>
      <c r="C90" s="18" t="s">
        <v>672</v>
      </c>
      <c r="D90" s="17">
        <v>12.67</v>
      </c>
      <c r="E90" s="101">
        <f>A90*D90</f>
        <v>12.67</v>
      </c>
      <c r="F90" s="59"/>
      <c r="G90" s="126"/>
      <c r="I90" s="132"/>
      <c r="J90" s="13"/>
      <c r="K90" s="126"/>
    </row>
    <row r="91" spans="1:11" ht="15" customHeight="1">
      <c r="A91" s="12">
        <v>1</v>
      </c>
      <c r="B91" s="13" t="s">
        <v>786</v>
      </c>
      <c r="C91" s="18" t="s">
        <v>673</v>
      </c>
      <c r="D91" s="17">
        <v>7.15</v>
      </c>
      <c r="E91" s="101">
        <f>A91*D91</f>
        <v>7.15</v>
      </c>
      <c r="F91" s="59"/>
      <c r="G91" s="126"/>
      <c r="I91" s="132"/>
      <c r="J91" s="13"/>
      <c r="K91" s="126"/>
    </row>
    <row r="92" spans="1:11" ht="15" customHeight="1">
      <c r="A92" s="12">
        <v>1</v>
      </c>
      <c r="B92" s="13" t="s">
        <v>786</v>
      </c>
      <c r="C92" s="18" t="s">
        <v>674</v>
      </c>
      <c r="D92" s="17">
        <v>18.99</v>
      </c>
      <c r="E92" s="101">
        <f>A92*D92</f>
        <v>18.99</v>
      </c>
      <c r="F92" s="59"/>
      <c r="G92" s="126"/>
      <c r="I92" s="132"/>
      <c r="J92" s="13"/>
      <c r="K92" s="126"/>
    </row>
    <row r="93" spans="1:11" ht="15" customHeight="1">
      <c r="A93" s="12">
        <v>1</v>
      </c>
      <c r="B93" s="13" t="s">
        <v>786</v>
      </c>
      <c r="C93" s="18" t="s">
        <v>675</v>
      </c>
      <c r="D93" s="17">
        <v>5.72</v>
      </c>
      <c r="E93" s="101">
        <f>A93*D93</f>
        <v>5.72</v>
      </c>
      <c r="F93" s="59"/>
      <c r="G93" s="126"/>
      <c r="I93" s="132"/>
      <c r="J93" s="13"/>
      <c r="K93" s="126"/>
    </row>
    <row r="94" spans="2:11" ht="15" customHeight="1">
      <c r="B94" s="11"/>
      <c r="C94" s="11" t="s">
        <v>245</v>
      </c>
      <c r="D94" s="123"/>
      <c r="F94" s="59"/>
      <c r="G94" s="126"/>
      <c r="I94" s="132"/>
      <c r="J94" s="11"/>
      <c r="K94" s="126"/>
    </row>
    <row r="95" spans="1:11" ht="15" customHeight="1">
      <c r="A95" s="12">
        <v>3</v>
      </c>
      <c r="B95" s="13" t="s">
        <v>786</v>
      </c>
      <c r="C95" s="18" t="s">
        <v>446</v>
      </c>
      <c r="D95" s="15">
        <v>4.11</v>
      </c>
      <c r="E95" s="101">
        <f>A95*D95</f>
        <v>12.330000000000002</v>
      </c>
      <c r="F95" s="59"/>
      <c r="G95" s="126"/>
      <c r="I95" s="132"/>
      <c r="J95" s="13"/>
      <c r="K95" s="126"/>
    </row>
    <row r="96" spans="1:11" ht="15" customHeight="1">
      <c r="A96" s="12">
        <v>3</v>
      </c>
      <c r="B96" s="13" t="s">
        <v>786</v>
      </c>
      <c r="C96" s="18" t="s">
        <v>447</v>
      </c>
      <c r="D96" s="15">
        <v>4.04</v>
      </c>
      <c r="E96" s="101">
        <f>A96*D96</f>
        <v>12.120000000000001</v>
      </c>
      <c r="F96" s="59"/>
      <c r="G96" s="126"/>
      <c r="I96" s="132"/>
      <c r="J96" s="13"/>
      <c r="K96" s="126"/>
    </row>
    <row r="97" spans="2:11" ht="15" customHeight="1">
      <c r="B97" s="11"/>
      <c r="C97" s="11" t="s">
        <v>816</v>
      </c>
      <c r="D97" s="123"/>
      <c r="E97" s="26"/>
      <c r="F97" s="59"/>
      <c r="G97" s="126"/>
      <c r="I97" s="132"/>
      <c r="J97" s="11"/>
      <c r="K97" s="126"/>
    </row>
    <row r="98" spans="1:11" ht="15" customHeight="1">
      <c r="A98" s="12">
        <v>1</v>
      </c>
      <c r="B98" s="13" t="s">
        <v>786</v>
      </c>
      <c r="C98" s="16" t="s">
        <v>329</v>
      </c>
      <c r="D98" s="15">
        <v>14.77</v>
      </c>
      <c r="E98" s="101">
        <f aca="true" t="shared" si="4" ref="E98:E113">A98*D98</f>
        <v>14.77</v>
      </c>
      <c r="F98" s="59"/>
      <c r="G98" s="126"/>
      <c r="I98" s="132"/>
      <c r="J98" s="13"/>
      <c r="K98" s="126"/>
    </row>
    <row r="99" spans="1:11" ht="15" customHeight="1">
      <c r="A99" s="12">
        <v>1</v>
      </c>
      <c r="B99" s="13" t="s">
        <v>786</v>
      </c>
      <c r="C99" s="16" t="s">
        <v>328</v>
      </c>
      <c r="D99" s="15">
        <v>8.61</v>
      </c>
      <c r="E99" s="101">
        <f t="shared" si="4"/>
        <v>8.61</v>
      </c>
      <c r="F99" s="59"/>
      <c r="G99" s="126"/>
      <c r="I99" s="132"/>
      <c r="J99" s="13"/>
      <c r="K99" s="126"/>
    </row>
    <row r="100" spans="1:11" ht="15" customHeight="1">
      <c r="A100" s="12">
        <v>1</v>
      </c>
      <c r="B100" s="13" t="s">
        <v>786</v>
      </c>
      <c r="C100" s="16" t="s">
        <v>330</v>
      </c>
      <c r="D100" s="15">
        <v>59.06</v>
      </c>
      <c r="E100" s="101">
        <f t="shared" si="4"/>
        <v>59.06</v>
      </c>
      <c r="F100" s="59"/>
      <c r="G100" s="126"/>
      <c r="I100" s="132"/>
      <c r="J100" s="13"/>
      <c r="K100" s="126"/>
    </row>
    <row r="101" spans="1:11" ht="15" customHeight="1">
      <c r="A101" s="12">
        <v>1</v>
      </c>
      <c r="B101" s="13" t="s">
        <v>786</v>
      </c>
      <c r="C101" s="18" t="s">
        <v>817</v>
      </c>
      <c r="D101" s="15">
        <v>487.92</v>
      </c>
      <c r="E101" s="101">
        <f t="shared" si="4"/>
        <v>487.92</v>
      </c>
      <c r="F101" s="59"/>
      <c r="G101" s="126"/>
      <c r="I101" s="132"/>
      <c r="J101" s="13"/>
      <c r="K101" s="126"/>
    </row>
    <row r="102" spans="1:11" ht="28.5" customHeight="1">
      <c r="A102" s="12">
        <v>1</v>
      </c>
      <c r="B102" s="13" t="s">
        <v>786</v>
      </c>
      <c r="C102" s="16" t="s">
        <v>901</v>
      </c>
      <c r="D102" s="15">
        <v>59.94</v>
      </c>
      <c r="E102" s="101">
        <f t="shared" si="4"/>
        <v>59.94</v>
      </c>
      <c r="F102" s="59"/>
      <c r="G102" s="126"/>
      <c r="I102" s="132"/>
      <c r="J102" s="13"/>
      <c r="K102" s="126"/>
    </row>
    <row r="103" spans="1:11" ht="31.5">
      <c r="A103" s="12">
        <v>1</v>
      </c>
      <c r="B103" s="13" t="s">
        <v>786</v>
      </c>
      <c r="C103" s="16" t="s">
        <v>902</v>
      </c>
      <c r="D103" s="15">
        <v>212.37</v>
      </c>
      <c r="E103" s="101">
        <f t="shared" si="4"/>
        <v>212.37</v>
      </c>
      <c r="F103" s="59"/>
      <c r="G103" s="126"/>
      <c r="I103" s="132"/>
      <c r="J103" s="13"/>
      <c r="K103" s="126"/>
    </row>
    <row r="104" spans="1:11" ht="28.5">
      <c r="A104" s="12">
        <v>1</v>
      </c>
      <c r="B104" s="13" t="s">
        <v>786</v>
      </c>
      <c r="C104" s="16" t="s">
        <v>903</v>
      </c>
      <c r="D104" s="15">
        <v>354.88</v>
      </c>
      <c r="E104" s="101">
        <f t="shared" si="4"/>
        <v>354.88</v>
      </c>
      <c r="F104" s="59"/>
      <c r="G104" s="126"/>
      <c r="I104" s="132"/>
      <c r="J104" s="13"/>
      <c r="K104" s="126"/>
    </row>
    <row r="105" spans="1:11" ht="15" customHeight="1">
      <c r="A105" s="12">
        <v>1</v>
      </c>
      <c r="B105" s="13" t="s">
        <v>786</v>
      </c>
      <c r="C105" s="18" t="s">
        <v>829</v>
      </c>
      <c r="D105" s="15">
        <v>432.55</v>
      </c>
      <c r="E105" s="101">
        <f t="shared" si="4"/>
        <v>432.55</v>
      </c>
      <c r="F105" s="59"/>
      <c r="G105" s="126"/>
      <c r="I105" s="132"/>
      <c r="J105" s="13"/>
      <c r="K105" s="126"/>
    </row>
    <row r="106" spans="1:11" ht="15" customHeight="1">
      <c r="A106" s="12">
        <v>2</v>
      </c>
      <c r="B106" s="13" t="s">
        <v>786</v>
      </c>
      <c r="C106" s="16" t="s">
        <v>897</v>
      </c>
      <c r="D106" s="15">
        <v>13.25</v>
      </c>
      <c r="E106" s="101">
        <f t="shared" si="4"/>
        <v>26.5</v>
      </c>
      <c r="F106" s="59"/>
      <c r="G106" s="126"/>
      <c r="I106" s="132"/>
      <c r="J106" s="13"/>
      <c r="K106" s="126"/>
    </row>
    <row r="107" spans="1:11" ht="15" customHeight="1">
      <c r="A107" s="12">
        <v>2</v>
      </c>
      <c r="B107" s="13" t="s">
        <v>786</v>
      </c>
      <c r="C107" s="16" t="s">
        <v>325</v>
      </c>
      <c r="D107" s="15">
        <v>15.24</v>
      </c>
      <c r="E107" s="101">
        <f t="shared" si="4"/>
        <v>30.48</v>
      </c>
      <c r="F107" s="59"/>
      <c r="G107" s="126"/>
      <c r="I107" s="132"/>
      <c r="J107" s="13"/>
      <c r="K107" s="126"/>
    </row>
    <row r="108" spans="1:11" ht="15" customHeight="1">
      <c r="A108" s="12">
        <v>2</v>
      </c>
      <c r="B108" s="13" t="s">
        <v>786</v>
      </c>
      <c r="C108" s="16" t="s">
        <v>326</v>
      </c>
      <c r="D108" s="15">
        <v>23.81</v>
      </c>
      <c r="E108" s="101">
        <f t="shared" si="4"/>
        <v>47.62</v>
      </c>
      <c r="F108" s="59"/>
      <c r="G108" s="126"/>
      <c r="I108" s="132"/>
      <c r="J108" s="13"/>
      <c r="K108" s="126"/>
    </row>
    <row r="109" spans="1:11" ht="15" customHeight="1">
      <c r="A109" s="12">
        <v>3</v>
      </c>
      <c r="B109" s="13" t="s">
        <v>786</v>
      </c>
      <c r="C109" s="16" t="s">
        <v>327</v>
      </c>
      <c r="D109" s="15">
        <v>49.22</v>
      </c>
      <c r="E109" s="101">
        <f t="shared" si="4"/>
        <v>147.66</v>
      </c>
      <c r="F109" s="59"/>
      <c r="G109" s="126"/>
      <c r="I109" s="132"/>
      <c r="J109" s="13"/>
      <c r="K109" s="126"/>
    </row>
    <row r="110" spans="1:11" ht="28.5" customHeight="1">
      <c r="A110" s="12">
        <v>1</v>
      </c>
      <c r="B110" s="13" t="s">
        <v>786</v>
      </c>
      <c r="C110" s="14" t="s">
        <v>904</v>
      </c>
      <c r="D110" s="15">
        <v>270.71</v>
      </c>
      <c r="E110" s="101">
        <f t="shared" si="4"/>
        <v>270.71</v>
      </c>
      <c r="F110" s="59"/>
      <c r="G110" s="126"/>
      <c r="I110" s="132"/>
      <c r="J110" s="13"/>
      <c r="K110" s="126"/>
    </row>
    <row r="111" spans="1:11" ht="15" customHeight="1">
      <c r="A111" s="12">
        <v>1</v>
      </c>
      <c r="B111" s="13" t="s">
        <v>786</v>
      </c>
      <c r="C111" s="18" t="s">
        <v>828</v>
      </c>
      <c r="D111" s="15">
        <v>17.12</v>
      </c>
      <c r="E111" s="101">
        <f t="shared" si="4"/>
        <v>17.12</v>
      </c>
      <c r="F111" s="59"/>
      <c r="G111" s="126"/>
      <c r="I111" s="132"/>
      <c r="J111" s="13"/>
      <c r="K111" s="126"/>
    </row>
    <row r="112" spans="1:11" ht="15" customHeight="1">
      <c r="A112" s="12">
        <v>1</v>
      </c>
      <c r="B112" s="13" t="s">
        <v>786</v>
      </c>
      <c r="C112" s="18" t="s">
        <v>824</v>
      </c>
      <c r="D112" s="15">
        <v>656.84</v>
      </c>
      <c r="E112" s="101">
        <f t="shared" si="4"/>
        <v>656.84</v>
      </c>
      <c r="F112" s="59"/>
      <c r="G112" s="126"/>
      <c r="I112" s="132"/>
      <c r="J112" s="13"/>
      <c r="K112" s="126"/>
    </row>
    <row r="113" spans="1:11" ht="15" customHeight="1">
      <c r="A113" s="12">
        <v>1</v>
      </c>
      <c r="B113" s="13" t="s">
        <v>786</v>
      </c>
      <c r="C113" s="18" t="s">
        <v>827</v>
      </c>
      <c r="D113" s="15">
        <v>32.1</v>
      </c>
      <c r="E113" s="101">
        <f t="shared" si="4"/>
        <v>32.1</v>
      </c>
      <c r="F113" s="59"/>
      <c r="G113" s="126"/>
      <c r="I113" s="132"/>
      <c r="J113" s="13"/>
      <c r="K113" s="126"/>
    </row>
    <row r="114" spans="2:11" ht="15" customHeight="1">
      <c r="B114" s="11"/>
      <c r="C114" s="11" t="s">
        <v>774</v>
      </c>
      <c r="D114" s="123"/>
      <c r="F114" s="59"/>
      <c r="G114" s="126"/>
      <c r="I114" s="132"/>
      <c r="J114" s="11"/>
      <c r="K114" s="126"/>
    </row>
    <row r="115" spans="1:11" ht="15" customHeight="1">
      <c r="A115" s="12">
        <v>30</v>
      </c>
      <c r="B115" s="21" t="s">
        <v>786</v>
      </c>
      <c r="C115" s="18" t="s">
        <v>962</v>
      </c>
      <c r="D115" s="15">
        <v>1.28</v>
      </c>
      <c r="E115" s="15">
        <f aca="true" t="shared" si="5" ref="E115:E125">A115*D115</f>
        <v>38.4</v>
      </c>
      <c r="F115" s="59"/>
      <c r="G115" s="126"/>
      <c r="I115" s="132"/>
      <c r="J115" s="21"/>
      <c r="K115" s="126"/>
    </row>
    <row r="116" spans="1:11" ht="15" customHeight="1">
      <c r="A116" s="12">
        <v>50</v>
      </c>
      <c r="B116" s="21" t="s">
        <v>786</v>
      </c>
      <c r="C116" s="19" t="s">
        <v>623</v>
      </c>
      <c r="D116" s="17">
        <v>0.24</v>
      </c>
      <c r="E116" s="15">
        <f t="shared" si="5"/>
        <v>12</v>
      </c>
      <c r="F116" s="59"/>
      <c r="G116" s="126"/>
      <c r="I116" s="132"/>
      <c r="J116" s="21"/>
      <c r="K116" s="126"/>
    </row>
    <row r="117" spans="1:11" ht="15" customHeight="1">
      <c r="A117" s="12">
        <v>30</v>
      </c>
      <c r="B117" s="21" t="s">
        <v>786</v>
      </c>
      <c r="C117" s="19" t="s">
        <v>624</v>
      </c>
      <c r="D117" s="15">
        <v>0.17</v>
      </c>
      <c r="E117" s="15">
        <f t="shared" si="5"/>
        <v>5.1000000000000005</v>
      </c>
      <c r="F117" s="59"/>
      <c r="G117" s="126"/>
      <c r="I117" s="132"/>
      <c r="J117" s="21"/>
      <c r="K117" s="126"/>
    </row>
    <row r="118" spans="1:11" ht="15" customHeight="1">
      <c r="A118" s="12">
        <v>30</v>
      </c>
      <c r="B118" s="21" t="s">
        <v>786</v>
      </c>
      <c r="C118" s="19" t="s">
        <v>625</v>
      </c>
      <c r="D118" s="17">
        <v>0.17</v>
      </c>
      <c r="E118" s="15">
        <f t="shared" si="5"/>
        <v>5.1000000000000005</v>
      </c>
      <c r="F118" s="59"/>
      <c r="G118" s="126"/>
      <c r="I118" s="132"/>
      <c r="J118" s="21"/>
      <c r="K118" s="126"/>
    </row>
    <row r="119" spans="1:11" ht="15" customHeight="1">
      <c r="A119" s="12">
        <v>30</v>
      </c>
      <c r="B119" s="21" t="s">
        <v>786</v>
      </c>
      <c r="C119" s="18" t="s">
        <v>812</v>
      </c>
      <c r="D119" s="15">
        <v>2.57</v>
      </c>
      <c r="E119" s="15">
        <f t="shared" si="5"/>
        <v>77.1</v>
      </c>
      <c r="F119" s="59"/>
      <c r="G119" s="126"/>
      <c r="I119" s="132"/>
      <c r="J119" s="21"/>
      <c r="K119" s="126"/>
    </row>
    <row r="120" spans="1:11" ht="15" customHeight="1">
      <c r="A120" s="12">
        <v>30</v>
      </c>
      <c r="B120" s="21" t="s">
        <v>786</v>
      </c>
      <c r="C120" s="18" t="s">
        <v>385</v>
      </c>
      <c r="D120" s="15">
        <v>0.015</v>
      </c>
      <c r="E120" s="15">
        <f t="shared" si="5"/>
        <v>0.44999999999999996</v>
      </c>
      <c r="F120" s="59"/>
      <c r="G120" s="126"/>
      <c r="I120" s="132"/>
      <c r="J120" s="21"/>
      <c r="K120" s="126"/>
    </row>
    <row r="121" spans="1:11" ht="15" customHeight="1">
      <c r="A121" s="12">
        <v>30</v>
      </c>
      <c r="B121" s="21" t="s">
        <v>786</v>
      </c>
      <c r="C121" s="18" t="s">
        <v>813</v>
      </c>
      <c r="D121" s="15">
        <v>0.015</v>
      </c>
      <c r="E121" s="15">
        <f t="shared" si="5"/>
        <v>0.44999999999999996</v>
      </c>
      <c r="F121" s="59"/>
      <c r="G121" s="126"/>
      <c r="I121" s="132"/>
      <c r="J121" s="21"/>
      <c r="K121" s="126"/>
    </row>
    <row r="122" spans="1:11" ht="15" customHeight="1">
      <c r="A122" s="12">
        <v>30</v>
      </c>
      <c r="B122" s="21" t="s">
        <v>786</v>
      </c>
      <c r="C122" s="19" t="s">
        <v>274</v>
      </c>
      <c r="D122" s="15">
        <v>0.54</v>
      </c>
      <c r="E122" s="15">
        <f t="shared" si="5"/>
        <v>16.200000000000003</v>
      </c>
      <c r="F122" s="59"/>
      <c r="G122" s="126"/>
      <c r="I122" s="132"/>
      <c r="J122" s="21"/>
      <c r="K122" s="126"/>
    </row>
    <row r="123" spans="1:11" ht="15" customHeight="1">
      <c r="A123" s="12">
        <v>30</v>
      </c>
      <c r="B123" s="21" t="s">
        <v>786</v>
      </c>
      <c r="C123" s="19" t="s">
        <v>117</v>
      </c>
      <c r="D123" s="15">
        <v>0.37</v>
      </c>
      <c r="E123" s="15">
        <f t="shared" si="5"/>
        <v>11.1</v>
      </c>
      <c r="F123" s="59"/>
      <c r="G123" s="126"/>
      <c r="I123" s="132"/>
      <c r="J123" s="21"/>
      <c r="K123" s="126"/>
    </row>
    <row r="124" spans="1:11" ht="15" customHeight="1">
      <c r="A124" s="12">
        <v>30</v>
      </c>
      <c r="B124" s="21" t="s">
        <v>786</v>
      </c>
      <c r="C124" s="19" t="s">
        <v>118</v>
      </c>
      <c r="D124" s="15">
        <v>0.27</v>
      </c>
      <c r="E124" s="15">
        <f t="shared" si="5"/>
        <v>8.100000000000001</v>
      </c>
      <c r="F124" s="59"/>
      <c r="G124" s="126"/>
      <c r="I124" s="132"/>
      <c r="J124" s="21"/>
      <c r="K124" s="126"/>
    </row>
    <row r="125" spans="1:11" ht="15" customHeight="1">
      <c r="A125" s="12">
        <v>30</v>
      </c>
      <c r="B125" s="21" t="s">
        <v>786</v>
      </c>
      <c r="C125" s="19" t="s">
        <v>119</v>
      </c>
      <c r="D125" s="15">
        <v>1.61</v>
      </c>
      <c r="E125" s="15">
        <f t="shared" si="5"/>
        <v>48.300000000000004</v>
      </c>
      <c r="F125" s="59"/>
      <c r="G125" s="126"/>
      <c r="I125" s="132"/>
      <c r="J125" s="21"/>
      <c r="K125" s="126"/>
    </row>
    <row r="126" spans="1:11" s="10" customFormat="1" ht="24.75" customHeight="1">
      <c r="A126" s="107"/>
      <c r="B126" s="9" t="s">
        <v>786</v>
      </c>
      <c r="C126" s="9" t="s">
        <v>101</v>
      </c>
      <c r="D126" s="92" t="s">
        <v>702</v>
      </c>
      <c r="E126" s="92" t="s">
        <v>703</v>
      </c>
      <c r="F126" s="59"/>
      <c r="G126" s="126"/>
      <c r="H126" s="131"/>
      <c r="I126" s="132"/>
      <c r="J126" s="9"/>
      <c r="K126" s="126"/>
    </row>
    <row r="127" spans="2:11" ht="15" customHeight="1">
      <c r="B127" s="11"/>
      <c r="C127" s="11" t="s">
        <v>219</v>
      </c>
      <c r="D127" s="123"/>
      <c r="F127" s="59"/>
      <c r="G127" s="126"/>
      <c r="I127" s="132"/>
      <c r="J127" s="11"/>
      <c r="K127" s="126"/>
    </row>
    <row r="128" spans="1:11" ht="15" customHeight="1">
      <c r="A128" s="12">
        <v>5</v>
      </c>
      <c r="B128" s="13" t="s">
        <v>786</v>
      </c>
      <c r="C128" s="19" t="s">
        <v>237</v>
      </c>
      <c r="D128" s="15">
        <v>4.24</v>
      </c>
      <c r="E128" s="101">
        <f aca="true" t="shared" si="6" ref="E128:E156">A128*D128</f>
        <v>21.200000000000003</v>
      </c>
      <c r="F128" s="59"/>
      <c r="G128" s="126"/>
      <c r="I128" s="132"/>
      <c r="J128" s="13"/>
      <c r="K128" s="126"/>
    </row>
    <row r="129" spans="1:11" ht="15" customHeight="1">
      <c r="A129" s="12">
        <v>5</v>
      </c>
      <c r="B129" s="13" t="s">
        <v>786</v>
      </c>
      <c r="C129" s="19" t="s">
        <v>236</v>
      </c>
      <c r="D129" s="15">
        <v>1.86</v>
      </c>
      <c r="E129" s="101">
        <f t="shared" si="6"/>
        <v>9.3</v>
      </c>
      <c r="F129" s="59"/>
      <c r="G129" s="126"/>
      <c r="I129" s="132"/>
      <c r="J129" s="13"/>
      <c r="K129" s="126"/>
    </row>
    <row r="130" spans="1:11" ht="15" customHeight="1">
      <c r="A130" s="12">
        <v>5</v>
      </c>
      <c r="B130" s="13" t="s">
        <v>786</v>
      </c>
      <c r="C130" s="18" t="s">
        <v>234</v>
      </c>
      <c r="D130" s="15">
        <v>1.07</v>
      </c>
      <c r="E130" s="101">
        <f t="shared" si="6"/>
        <v>5.3500000000000005</v>
      </c>
      <c r="F130" s="59"/>
      <c r="G130" s="126"/>
      <c r="I130" s="132"/>
      <c r="J130" s="13"/>
      <c r="K130" s="126"/>
    </row>
    <row r="131" spans="1:11" ht="15" customHeight="1">
      <c r="A131" s="12">
        <v>5</v>
      </c>
      <c r="B131" s="13" t="s">
        <v>786</v>
      </c>
      <c r="C131" s="19" t="s">
        <v>238</v>
      </c>
      <c r="D131" s="15">
        <v>6.43</v>
      </c>
      <c r="E131" s="101">
        <f t="shared" si="6"/>
        <v>32.15</v>
      </c>
      <c r="F131" s="59"/>
      <c r="G131" s="126"/>
      <c r="I131" s="132"/>
      <c r="J131" s="13"/>
      <c r="K131" s="126"/>
    </row>
    <row r="132" spans="1:11" ht="15" customHeight="1">
      <c r="A132" s="12">
        <v>5</v>
      </c>
      <c r="B132" s="13" t="s">
        <v>786</v>
      </c>
      <c r="C132" s="18" t="s">
        <v>235</v>
      </c>
      <c r="D132" s="15">
        <v>1.47</v>
      </c>
      <c r="E132" s="101">
        <f t="shared" si="6"/>
        <v>7.35</v>
      </c>
      <c r="F132" s="59"/>
      <c r="G132" s="126"/>
      <c r="I132" s="132"/>
      <c r="J132" s="13"/>
      <c r="K132" s="126"/>
    </row>
    <row r="133" spans="1:11" ht="15" customHeight="1">
      <c r="A133" s="12">
        <v>5</v>
      </c>
      <c r="B133" s="13" t="s">
        <v>786</v>
      </c>
      <c r="C133" s="18" t="s">
        <v>233</v>
      </c>
      <c r="D133" s="15">
        <v>0.71</v>
      </c>
      <c r="E133" s="101">
        <f t="shared" si="6"/>
        <v>3.55</v>
      </c>
      <c r="F133" s="59"/>
      <c r="G133" s="126"/>
      <c r="I133" s="132"/>
      <c r="J133" s="13"/>
      <c r="K133" s="126"/>
    </row>
    <row r="134" spans="1:11" ht="15" customHeight="1">
      <c r="A134" s="12">
        <v>5</v>
      </c>
      <c r="B134" s="13" t="s">
        <v>786</v>
      </c>
      <c r="C134" s="18" t="s">
        <v>231</v>
      </c>
      <c r="D134" s="15">
        <v>0.49</v>
      </c>
      <c r="E134" s="101">
        <f t="shared" si="6"/>
        <v>2.45</v>
      </c>
      <c r="F134" s="59"/>
      <c r="G134" s="126"/>
      <c r="I134" s="132"/>
      <c r="J134" s="13"/>
      <c r="K134" s="126"/>
    </row>
    <row r="135" spans="1:11" ht="15" customHeight="1">
      <c r="A135" s="12">
        <v>5</v>
      </c>
      <c r="B135" s="13" t="s">
        <v>786</v>
      </c>
      <c r="C135" s="18" t="s">
        <v>232</v>
      </c>
      <c r="D135" s="15">
        <v>0.57</v>
      </c>
      <c r="E135" s="101">
        <f t="shared" si="6"/>
        <v>2.8499999999999996</v>
      </c>
      <c r="F135" s="59"/>
      <c r="G135" s="126"/>
      <c r="I135" s="132"/>
      <c r="J135" s="13"/>
      <c r="K135" s="126"/>
    </row>
    <row r="136" spans="1:11" ht="15" customHeight="1">
      <c r="A136" s="12">
        <v>2</v>
      </c>
      <c r="B136" s="13" t="s">
        <v>786</v>
      </c>
      <c r="C136" s="18" t="s">
        <v>225</v>
      </c>
      <c r="D136" s="15">
        <v>14.77</v>
      </c>
      <c r="E136" s="101">
        <f t="shared" si="6"/>
        <v>29.54</v>
      </c>
      <c r="F136" s="59"/>
      <c r="G136" s="126"/>
      <c r="I136" s="132"/>
      <c r="J136" s="13"/>
      <c r="K136" s="126"/>
    </row>
    <row r="137" spans="1:12" s="23" customFormat="1" ht="15" customHeight="1">
      <c r="A137" s="136">
        <v>2</v>
      </c>
      <c r="B137" s="129" t="s">
        <v>786</v>
      </c>
      <c r="C137" s="130" t="s">
        <v>226</v>
      </c>
      <c r="D137" s="137">
        <v>22.15</v>
      </c>
      <c r="E137" s="138">
        <f t="shared" si="6"/>
        <v>44.3</v>
      </c>
      <c r="F137" s="126"/>
      <c r="G137" s="126"/>
      <c r="H137" s="127"/>
      <c r="I137" s="132"/>
      <c r="J137" s="129"/>
      <c r="K137" s="126"/>
      <c r="L137" s="128"/>
    </row>
    <row r="138" spans="1:11" ht="15" customHeight="1">
      <c r="A138" s="12">
        <v>2</v>
      </c>
      <c r="B138" s="13" t="s">
        <v>786</v>
      </c>
      <c r="C138" s="18" t="s">
        <v>227</v>
      </c>
      <c r="D138" s="15">
        <v>29.53</v>
      </c>
      <c r="E138" s="101">
        <f t="shared" si="6"/>
        <v>59.06</v>
      </c>
      <c r="F138" s="59"/>
      <c r="G138" s="126"/>
      <c r="I138" s="132"/>
      <c r="J138" s="13"/>
      <c r="K138" s="126"/>
    </row>
    <row r="139" spans="1:11" ht="15" customHeight="1">
      <c r="A139" s="12">
        <v>2</v>
      </c>
      <c r="B139" s="13" t="s">
        <v>786</v>
      </c>
      <c r="C139" s="18" t="s">
        <v>228</v>
      </c>
      <c r="D139" s="15">
        <v>39.38</v>
      </c>
      <c r="E139" s="101">
        <f t="shared" si="6"/>
        <v>78.76</v>
      </c>
      <c r="F139" s="59"/>
      <c r="G139" s="126"/>
      <c r="I139" s="132"/>
      <c r="J139" s="13"/>
      <c r="K139" s="126"/>
    </row>
    <row r="140" spans="1:11" ht="15" customHeight="1">
      <c r="A140" s="12">
        <v>2</v>
      </c>
      <c r="B140" s="13" t="s">
        <v>786</v>
      </c>
      <c r="C140" s="18" t="s">
        <v>229</v>
      </c>
      <c r="D140" s="15">
        <v>55.37</v>
      </c>
      <c r="E140" s="101">
        <f t="shared" si="6"/>
        <v>110.74</v>
      </c>
      <c r="F140" s="59"/>
      <c r="G140" s="126"/>
      <c r="I140" s="132"/>
      <c r="J140" s="13"/>
      <c r="K140" s="126"/>
    </row>
    <row r="141" spans="1:11" ht="15" customHeight="1">
      <c r="A141" s="12">
        <v>2</v>
      </c>
      <c r="B141" s="13" t="s">
        <v>786</v>
      </c>
      <c r="C141" s="18" t="s">
        <v>230</v>
      </c>
      <c r="D141" s="15">
        <v>68.91</v>
      </c>
      <c r="E141" s="101">
        <f t="shared" si="6"/>
        <v>137.82</v>
      </c>
      <c r="F141" s="59"/>
      <c r="G141" s="126"/>
      <c r="I141" s="132"/>
      <c r="J141" s="13"/>
      <c r="K141" s="126"/>
    </row>
    <row r="142" spans="1:11" ht="15" customHeight="1">
      <c r="A142" s="12">
        <v>2</v>
      </c>
      <c r="B142" s="13" t="s">
        <v>786</v>
      </c>
      <c r="C142" s="18" t="s">
        <v>243</v>
      </c>
      <c r="D142" s="15">
        <v>0.44</v>
      </c>
      <c r="E142" s="101">
        <f t="shared" si="6"/>
        <v>0.88</v>
      </c>
      <c r="F142" s="59"/>
      <c r="G142" s="126"/>
      <c r="I142" s="132"/>
      <c r="J142" s="13"/>
      <c r="K142" s="126"/>
    </row>
    <row r="143" spans="1:11" ht="15" customHeight="1">
      <c r="A143" s="12">
        <v>2</v>
      </c>
      <c r="B143" s="13" t="s">
        <v>786</v>
      </c>
      <c r="C143" s="18" t="s">
        <v>244</v>
      </c>
      <c r="D143" s="15">
        <v>0.51</v>
      </c>
      <c r="E143" s="101">
        <f t="shared" si="6"/>
        <v>1.02</v>
      </c>
      <c r="F143" s="59"/>
      <c r="G143" s="126"/>
      <c r="I143" s="132"/>
      <c r="J143" s="13"/>
      <c r="K143" s="126"/>
    </row>
    <row r="144" spans="1:11" ht="15" customHeight="1">
      <c r="A144" s="12">
        <v>2</v>
      </c>
      <c r="B144" s="13" t="s">
        <v>786</v>
      </c>
      <c r="C144" s="18" t="s">
        <v>242</v>
      </c>
      <c r="D144" s="15">
        <v>1.22</v>
      </c>
      <c r="E144" s="101">
        <f t="shared" si="6"/>
        <v>2.44</v>
      </c>
      <c r="F144" s="59"/>
      <c r="G144" s="126"/>
      <c r="I144" s="132"/>
      <c r="J144" s="13"/>
      <c r="K144" s="126"/>
    </row>
    <row r="145" spans="1:11" ht="15" customHeight="1">
      <c r="A145" s="12">
        <v>2</v>
      </c>
      <c r="B145" s="13" t="s">
        <v>786</v>
      </c>
      <c r="C145" s="18" t="s">
        <v>240</v>
      </c>
      <c r="D145" s="15">
        <v>0.96</v>
      </c>
      <c r="E145" s="101">
        <f t="shared" si="6"/>
        <v>1.92</v>
      </c>
      <c r="F145" s="59"/>
      <c r="G145" s="126"/>
      <c r="I145" s="132"/>
      <c r="J145" s="13"/>
      <c r="K145" s="126"/>
    </row>
    <row r="146" spans="1:11" ht="15" customHeight="1">
      <c r="A146" s="12">
        <v>3</v>
      </c>
      <c r="B146" s="13" t="s">
        <v>786</v>
      </c>
      <c r="C146" s="18" t="s">
        <v>220</v>
      </c>
      <c r="D146" s="15">
        <v>0.64</v>
      </c>
      <c r="E146" s="101">
        <f t="shared" si="6"/>
        <v>1.92</v>
      </c>
      <c r="F146" s="59"/>
      <c r="G146" s="126"/>
      <c r="I146" s="132"/>
      <c r="J146" s="13"/>
      <c r="K146" s="126"/>
    </row>
    <row r="147" spans="1:11" ht="15" customHeight="1">
      <c r="A147" s="12">
        <v>2</v>
      </c>
      <c r="B147" s="13" t="s">
        <v>786</v>
      </c>
      <c r="C147" s="18" t="s">
        <v>241</v>
      </c>
      <c r="D147" s="15">
        <v>1.07</v>
      </c>
      <c r="E147" s="101">
        <f t="shared" si="6"/>
        <v>2.14</v>
      </c>
      <c r="F147" s="59"/>
      <c r="G147" s="126"/>
      <c r="I147" s="132"/>
      <c r="J147" s="13"/>
      <c r="K147" s="126"/>
    </row>
    <row r="148" spans="1:11" ht="15" customHeight="1">
      <c r="A148" s="12">
        <v>2</v>
      </c>
      <c r="B148" s="13" t="s">
        <v>786</v>
      </c>
      <c r="C148" s="18" t="s">
        <v>221</v>
      </c>
      <c r="D148" s="15">
        <v>0.72</v>
      </c>
      <c r="E148" s="101">
        <f t="shared" si="6"/>
        <v>1.44</v>
      </c>
      <c r="F148" s="59"/>
      <c r="G148" s="126"/>
      <c r="I148" s="132"/>
      <c r="J148" s="13"/>
      <c r="K148" s="126"/>
    </row>
    <row r="149" spans="1:11" ht="15" customHeight="1">
      <c r="A149" s="12">
        <v>2</v>
      </c>
      <c r="B149" s="13" t="s">
        <v>786</v>
      </c>
      <c r="C149" s="18" t="s">
        <v>222</v>
      </c>
      <c r="D149" s="15">
        <v>1.09</v>
      </c>
      <c r="E149" s="101">
        <f t="shared" si="6"/>
        <v>2.18</v>
      </c>
      <c r="F149" s="59"/>
      <c r="G149" s="126"/>
      <c r="I149" s="132"/>
      <c r="J149" s="13"/>
      <c r="K149" s="126"/>
    </row>
    <row r="150" spans="1:11" ht="15" customHeight="1">
      <c r="A150" s="12">
        <v>2</v>
      </c>
      <c r="B150" s="13" t="s">
        <v>786</v>
      </c>
      <c r="C150" s="18" t="s">
        <v>223</v>
      </c>
      <c r="D150" s="15">
        <v>1.48</v>
      </c>
      <c r="E150" s="101">
        <f t="shared" si="6"/>
        <v>2.96</v>
      </c>
      <c r="F150" s="59"/>
      <c r="G150" s="126"/>
      <c r="I150" s="132"/>
      <c r="J150" s="13"/>
      <c r="K150" s="126"/>
    </row>
    <row r="151" spans="1:11" ht="15" customHeight="1">
      <c r="A151" s="12">
        <v>2</v>
      </c>
      <c r="B151" s="13" t="s">
        <v>786</v>
      </c>
      <c r="C151" s="18" t="s">
        <v>224</v>
      </c>
      <c r="D151" s="15">
        <v>2.03</v>
      </c>
      <c r="E151" s="101">
        <f t="shared" si="6"/>
        <v>4.06</v>
      </c>
      <c r="F151" s="59"/>
      <c r="G151" s="126"/>
      <c r="I151" s="132"/>
      <c r="J151" s="13"/>
      <c r="K151" s="126"/>
    </row>
    <row r="152" spans="1:11" ht="15" customHeight="1">
      <c r="A152" s="12">
        <v>2</v>
      </c>
      <c r="B152" s="13" t="s">
        <v>786</v>
      </c>
      <c r="C152" s="18" t="s">
        <v>455</v>
      </c>
      <c r="D152" s="15">
        <v>34.51</v>
      </c>
      <c r="E152" s="101">
        <f t="shared" si="6"/>
        <v>69.02</v>
      </c>
      <c r="F152" s="59"/>
      <c r="G152" s="126"/>
      <c r="I152" s="132"/>
      <c r="J152" s="13"/>
      <c r="K152" s="126"/>
    </row>
    <row r="153" spans="1:11" ht="15" customHeight="1">
      <c r="A153" s="12">
        <v>1</v>
      </c>
      <c r="B153" s="13" t="s">
        <v>786</v>
      </c>
      <c r="C153" s="18" t="s">
        <v>456</v>
      </c>
      <c r="D153" s="15">
        <v>51.63</v>
      </c>
      <c r="E153" s="101">
        <f t="shared" si="6"/>
        <v>51.63</v>
      </c>
      <c r="F153" s="59"/>
      <c r="G153" s="126"/>
      <c r="I153" s="132"/>
      <c r="J153" s="13"/>
      <c r="K153" s="126"/>
    </row>
    <row r="154" spans="1:11" ht="15" customHeight="1">
      <c r="A154" s="12">
        <v>5</v>
      </c>
      <c r="B154" s="13" t="s">
        <v>786</v>
      </c>
      <c r="C154" s="18" t="s">
        <v>444</v>
      </c>
      <c r="D154" s="15">
        <v>1.47</v>
      </c>
      <c r="E154" s="101">
        <f t="shared" si="6"/>
        <v>7.35</v>
      </c>
      <c r="F154" s="59"/>
      <c r="G154" s="126"/>
      <c r="I154" s="132"/>
      <c r="J154" s="13"/>
      <c r="K154" s="126"/>
    </row>
    <row r="155" spans="1:11" ht="15" customHeight="1">
      <c r="A155" s="12">
        <v>5</v>
      </c>
      <c r="B155" s="13" t="s">
        <v>786</v>
      </c>
      <c r="C155" s="18" t="s">
        <v>445</v>
      </c>
      <c r="D155" s="15">
        <v>5.66</v>
      </c>
      <c r="E155" s="101">
        <f t="shared" si="6"/>
        <v>28.3</v>
      </c>
      <c r="F155" s="59"/>
      <c r="G155" s="126"/>
      <c r="I155" s="132"/>
      <c r="J155" s="13"/>
      <c r="K155" s="126"/>
    </row>
    <row r="156" spans="1:11" ht="15" customHeight="1">
      <c r="A156" s="12">
        <v>5</v>
      </c>
      <c r="B156" s="13" t="s">
        <v>786</v>
      </c>
      <c r="C156" s="18" t="s">
        <v>239</v>
      </c>
      <c r="D156" s="15">
        <v>6.79</v>
      </c>
      <c r="E156" s="101">
        <f t="shared" si="6"/>
        <v>33.95</v>
      </c>
      <c r="F156" s="59"/>
      <c r="G156" s="126"/>
      <c r="I156" s="132"/>
      <c r="J156" s="13"/>
      <c r="K156" s="126"/>
    </row>
    <row r="157" spans="2:11" ht="15" customHeight="1">
      <c r="B157" s="11"/>
      <c r="C157" s="11" t="s">
        <v>386</v>
      </c>
      <c r="D157" s="123"/>
      <c r="E157" s="26"/>
      <c r="F157" s="59"/>
      <c r="G157" s="126"/>
      <c r="I157" s="132"/>
      <c r="J157" s="11"/>
      <c r="K157" s="126"/>
    </row>
    <row r="158" spans="1:11" ht="15" customHeight="1">
      <c r="A158" s="12">
        <v>5</v>
      </c>
      <c r="B158" s="13" t="s">
        <v>786</v>
      </c>
      <c r="C158" s="18" t="s">
        <v>391</v>
      </c>
      <c r="D158" s="17">
        <v>3.04</v>
      </c>
      <c r="E158" s="101">
        <f aca="true" t="shared" si="7" ref="E158:E172">A158*D158</f>
        <v>15.2</v>
      </c>
      <c r="F158" s="59"/>
      <c r="G158" s="126"/>
      <c r="I158" s="132"/>
      <c r="J158" s="13"/>
      <c r="K158" s="126"/>
    </row>
    <row r="159" spans="1:11" ht="15" customHeight="1">
      <c r="A159" s="12">
        <v>5</v>
      </c>
      <c r="B159" s="13" t="s">
        <v>786</v>
      </c>
      <c r="C159" s="18" t="s">
        <v>390</v>
      </c>
      <c r="D159" s="17">
        <v>2.63</v>
      </c>
      <c r="E159" s="101">
        <f t="shared" si="7"/>
        <v>13.149999999999999</v>
      </c>
      <c r="F159" s="59"/>
      <c r="G159" s="126"/>
      <c r="I159" s="132"/>
      <c r="J159" s="13"/>
      <c r="K159" s="126"/>
    </row>
    <row r="160" spans="1:11" ht="15" customHeight="1">
      <c r="A160" s="12">
        <v>5</v>
      </c>
      <c r="B160" s="13" t="s">
        <v>786</v>
      </c>
      <c r="C160" s="18" t="s">
        <v>389</v>
      </c>
      <c r="D160" s="15">
        <v>1.58</v>
      </c>
      <c r="E160" s="101">
        <f t="shared" si="7"/>
        <v>7.9</v>
      </c>
      <c r="F160" s="59"/>
      <c r="G160" s="126"/>
      <c r="I160" s="132"/>
      <c r="J160" s="13"/>
      <c r="K160" s="126"/>
    </row>
    <row r="161" spans="1:11" ht="15" customHeight="1">
      <c r="A161" s="12">
        <v>5</v>
      </c>
      <c r="B161" s="13" t="s">
        <v>786</v>
      </c>
      <c r="C161" s="18" t="s">
        <v>387</v>
      </c>
      <c r="D161" s="15">
        <v>0.96</v>
      </c>
      <c r="E161" s="101">
        <f t="shared" si="7"/>
        <v>4.8</v>
      </c>
      <c r="F161" s="59"/>
      <c r="G161" s="126"/>
      <c r="I161" s="132"/>
      <c r="J161" s="13"/>
      <c r="K161" s="126"/>
    </row>
    <row r="162" spans="1:11" ht="15" customHeight="1">
      <c r="A162" s="12">
        <v>5</v>
      </c>
      <c r="B162" s="13" t="s">
        <v>786</v>
      </c>
      <c r="C162" s="18" t="s">
        <v>393</v>
      </c>
      <c r="D162" s="17">
        <v>9.84</v>
      </c>
      <c r="E162" s="101">
        <f t="shared" si="7"/>
        <v>49.2</v>
      </c>
      <c r="F162" s="59"/>
      <c r="G162" s="126"/>
      <c r="I162" s="132"/>
      <c r="J162" s="13"/>
      <c r="K162" s="126"/>
    </row>
    <row r="163" spans="1:11" ht="15" customHeight="1">
      <c r="A163" s="12">
        <v>5</v>
      </c>
      <c r="B163" s="13" t="s">
        <v>786</v>
      </c>
      <c r="C163" s="18" t="s">
        <v>392</v>
      </c>
      <c r="D163" s="17">
        <v>6.22</v>
      </c>
      <c r="E163" s="101">
        <f t="shared" si="7"/>
        <v>31.099999999999998</v>
      </c>
      <c r="F163" s="59"/>
      <c r="G163" s="126"/>
      <c r="I163" s="132"/>
      <c r="J163" s="13"/>
      <c r="K163" s="126"/>
    </row>
    <row r="164" spans="1:11" ht="15" customHeight="1">
      <c r="A164" s="12">
        <v>5</v>
      </c>
      <c r="B164" s="13" t="s">
        <v>786</v>
      </c>
      <c r="C164" s="18" t="s">
        <v>394</v>
      </c>
      <c r="D164" s="17">
        <v>14.87</v>
      </c>
      <c r="E164" s="101">
        <f t="shared" si="7"/>
        <v>74.35</v>
      </c>
      <c r="F164" s="59"/>
      <c r="G164" s="126"/>
      <c r="I164" s="132"/>
      <c r="J164" s="13"/>
      <c r="K164" s="126"/>
    </row>
    <row r="165" spans="1:11" ht="15" customHeight="1">
      <c r="A165" s="12">
        <v>5</v>
      </c>
      <c r="B165" s="13" t="s">
        <v>786</v>
      </c>
      <c r="C165" s="18" t="s">
        <v>388</v>
      </c>
      <c r="D165" s="15">
        <v>1.14</v>
      </c>
      <c r="E165" s="101">
        <f t="shared" si="7"/>
        <v>5.699999999999999</v>
      </c>
      <c r="F165" s="59"/>
      <c r="G165" s="126"/>
      <c r="I165" s="132"/>
      <c r="J165" s="13"/>
      <c r="K165" s="126"/>
    </row>
    <row r="166" spans="1:11" ht="15" customHeight="1">
      <c r="A166" s="12">
        <v>5</v>
      </c>
      <c r="B166" s="13" t="s">
        <v>786</v>
      </c>
      <c r="C166" s="18" t="s">
        <v>404</v>
      </c>
      <c r="D166" s="17">
        <v>0.74</v>
      </c>
      <c r="E166" s="101">
        <f t="shared" si="7"/>
        <v>3.7</v>
      </c>
      <c r="F166" s="59"/>
      <c r="G166" s="126"/>
      <c r="I166" s="132"/>
      <c r="J166" s="13"/>
      <c r="K166" s="126"/>
    </row>
    <row r="167" spans="1:11" ht="15" customHeight="1">
      <c r="A167" s="12">
        <v>5</v>
      </c>
      <c r="B167" s="13" t="s">
        <v>786</v>
      </c>
      <c r="C167" s="18" t="s">
        <v>403</v>
      </c>
      <c r="D167" s="17">
        <v>0.62</v>
      </c>
      <c r="E167" s="101">
        <f t="shared" si="7"/>
        <v>3.1</v>
      </c>
      <c r="F167" s="59"/>
      <c r="G167" s="126"/>
      <c r="I167" s="132"/>
      <c r="J167" s="13"/>
      <c r="K167" s="126"/>
    </row>
    <row r="168" spans="1:11" ht="15" customHeight="1">
      <c r="A168" s="12">
        <v>5</v>
      </c>
      <c r="B168" s="13" t="s">
        <v>786</v>
      </c>
      <c r="C168" s="18" t="s">
        <v>402</v>
      </c>
      <c r="D168" s="17">
        <v>0.39</v>
      </c>
      <c r="E168" s="101">
        <f t="shared" si="7"/>
        <v>1.9500000000000002</v>
      </c>
      <c r="F168" s="59"/>
      <c r="G168" s="126"/>
      <c r="I168" s="132"/>
      <c r="J168" s="13"/>
      <c r="K168" s="126"/>
    </row>
    <row r="169" spans="1:11" ht="15" customHeight="1">
      <c r="A169" s="12">
        <v>5</v>
      </c>
      <c r="B169" s="13" t="s">
        <v>786</v>
      </c>
      <c r="C169" s="18" t="s">
        <v>400</v>
      </c>
      <c r="D169" s="15">
        <v>0.22</v>
      </c>
      <c r="E169" s="101">
        <f t="shared" si="7"/>
        <v>1.1</v>
      </c>
      <c r="F169" s="59"/>
      <c r="G169" s="126"/>
      <c r="I169" s="132"/>
      <c r="J169" s="13"/>
      <c r="K169" s="126"/>
    </row>
    <row r="170" spans="1:11" ht="15" customHeight="1">
      <c r="A170" s="12">
        <v>5</v>
      </c>
      <c r="B170" s="13" t="s">
        <v>786</v>
      </c>
      <c r="C170" s="18" t="s">
        <v>406</v>
      </c>
      <c r="D170" s="17">
        <v>2.81</v>
      </c>
      <c r="E170" s="101">
        <f t="shared" si="7"/>
        <v>14.05</v>
      </c>
      <c r="F170" s="59"/>
      <c r="G170" s="126"/>
      <c r="I170" s="132"/>
      <c r="J170" s="13"/>
      <c r="K170" s="126"/>
    </row>
    <row r="171" spans="1:11" ht="15" customHeight="1">
      <c r="A171" s="12">
        <v>5</v>
      </c>
      <c r="B171" s="13" t="s">
        <v>786</v>
      </c>
      <c r="C171" s="18" t="s">
        <v>405</v>
      </c>
      <c r="D171" s="17">
        <v>1.31</v>
      </c>
      <c r="E171" s="101">
        <f t="shared" si="7"/>
        <v>6.550000000000001</v>
      </c>
      <c r="F171" s="59"/>
      <c r="G171" s="126"/>
      <c r="I171" s="132"/>
      <c r="J171" s="13"/>
      <c r="K171" s="126"/>
    </row>
    <row r="172" spans="1:11" ht="15" customHeight="1">
      <c r="A172" s="12">
        <v>5</v>
      </c>
      <c r="B172" s="13" t="s">
        <v>786</v>
      </c>
      <c r="C172" s="18" t="s">
        <v>401</v>
      </c>
      <c r="D172" s="15">
        <v>0.41</v>
      </c>
      <c r="E172" s="101">
        <f t="shared" si="7"/>
        <v>2.05</v>
      </c>
      <c r="F172" s="59"/>
      <c r="G172" s="126"/>
      <c r="I172" s="132"/>
      <c r="J172" s="13"/>
      <c r="K172" s="126"/>
    </row>
    <row r="173" spans="1:11" s="10" customFormat="1" ht="24.75" customHeight="1">
      <c r="A173" s="107"/>
      <c r="B173" s="9" t="s">
        <v>786</v>
      </c>
      <c r="C173" s="9" t="s">
        <v>101</v>
      </c>
      <c r="D173" s="92" t="s">
        <v>702</v>
      </c>
      <c r="E173" s="92" t="s">
        <v>703</v>
      </c>
      <c r="F173" s="59"/>
      <c r="G173" s="126"/>
      <c r="H173" s="131"/>
      <c r="I173" s="132"/>
      <c r="J173" s="9"/>
      <c r="K173" s="126"/>
    </row>
    <row r="174" spans="1:11" ht="15" customHeight="1">
      <c r="A174" s="12">
        <v>2</v>
      </c>
      <c r="B174" s="13" t="s">
        <v>786</v>
      </c>
      <c r="C174" s="18" t="s">
        <v>397</v>
      </c>
      <c r="D174" s="15">
        <v>0.57</v>
      </c>
      <c r="E174" s="101">
        <f aca="true" t="shared" si="8" ref="E174:E182">A174*D174</f>
        <v>1.14</v>
      </c>
      <c r="F174" s="59"/>
      <c r="G174" s="126"/>
      <c r="I174" s="132"/>
      <c r="J174" s="13"/>
      <c r="K174" s="126"/>
    </row>
    <row r="175" spans="1:11" ht="15" customHeight="1">
      <c r="A175" s="12">
        <v>2</v>
      </c>
      <c r="B175" s="13" t="s">
        <v>786</v>
      </c>
      <c r="C175" s="18" t="s">
        <v>399</v>
      </c>
      <c r="D175" s="15">
        <v>0.34</v>
      </c>
      <c r="E175" s="101">
        <f t="shared" si="8"/>
        <v>0.68</v>
      </c>
      <c r="F175" s="59"/>
      <c r="G175" s="126"/>
      <c r="I175" s="132"/>
      <c r="J175" s="13"/>
      <c r="K175" s="126"/>
    </row>
    <row r="176" spans="1:11" ht="15" customHeight="1">
      <c r="A176" s="12">
        <v>2</v>
      </c>
      <c r="B176" s="13" t="s">
        <v>786</v>
      </c>
      <c r="C176" s="18" t="s">
        <v>398</v>
      </c>
      <c r="D176" s="15">
        <v>0.48</v>
      </c>
      <c r="E176" s="101">
        <f t="shared" si="8"/>
        <v>0.96</v>
      </c>
      <c r="F176" s="59"/>
      <c r="G176" s="126"/>
      <c r="I176" s="132"/>
      <c r="J176" s="13"/>
      <c r="K176" s="126"/>
    </row>
    <row r="177" spans="1:11" ht="15" customHeight="1">
      <c r="A177" s="12">
        <v>5</v>
      </c>
      <c r="B177" s="13" t="s">
        <v>786</v>
      </c>
      <c r="C177" s="18" t="s">
        <v>395</v>
      </c>
      <c r="D177" s="17">
        <v>0.7</v>
      </c>
      <c r="E177" s="101">
        <f t="shared" si="8"/>
        <v>3.5</v>
      </c>
      <c r="F177" s="59"/>
      <c r="G177" s="126"/>
      <c r="I177" s="132"/>
      <c r="J177" s="13"/>
      <c r="K177" s="126"/>
    </row>
    <row r="178" spans="1:11" ht="15" customHeight="1">
      <c r="A178" s="12">
        <v>5</v>
      </c>
      <c r="B178" s="13" t="s">
        <v>786</v>
      </c>
      <c r="C178" s="18" t="s">
        <v>396</v>
      </c>
      <c r="D178" s="17">
        <v>0.83</v>
      </c>
      <c r="E178" s="101">
        <f t="shared" si="8"/>
        <v>4.1499999999999995</v>
      </c>
      <c r="F178" s="59"/>
      <c r="G178" s="126"/>
      <c r="I178" s="132"/>
      <c r="J178" s="13"/>
      <c r="K178" s="126"/>
    </row>
    <row r="179" spans="1:11" ht="15" customHeight="1">
      <c r="A179" s="12">
        <v>5</v>
      </c>
      <c r="B179" s="13" t="s">
        <v>786</v>
      </c>
      <c r="C179" s="18" t="s">
        <v>626</v>
      </c>
      <c r="D179" s="17">
        <v>0.66</v>
      </c>
      <c r="E179" s="101">
        <f t="shared" si="8"/>
        <v>3.3000000000000003</v>
      </c>
      <c r="F179" s="59"/>
      <c r="G179" s="126"/>
      <c r="I179" s="132"/>
      <c r="J179" s="13"/>
      <c r="K179" s="126"/>
    </row>
    <row r="180" spans="1:11" ht="15" customHeight="1">
      <c r="A180" s="12">
        <v>5</v>
      </c>
      <c r="B180" s="13" t="s">
        <v>786</v>
      </c>
      <c r="C180" s="18" t="s">
        <v>627</v>
      </c>
      <c r="D180" s="17">
        <v>0.37</v>
      </c>
      <c r="E180" s="101">
        <f t="shared" si="8"/>
        <v>1.85</v>
      </c>
      <c r="F180" s="59"/>
      <c r="G180" s="126"/>
      <c r="I180" s="132"/>
      <c r="J180" s="13"/>
      <c r="K180" s="126"/>
    </row>
    <row r="181" spans="1:11" ht="15" customHeight="1">
      <c r="A181" s="12">
        <v>5</v>
      </c>
      <c r="B181" s="13" t="s">
        <v>786</v>
      </c>
      <c r="C181" s="18" t="s">
        <v>628</v>
      </c>
      <c r="D181" s="17">
        <v>1.23</v>
      </c>
      <c r="E181" s="101">
        <f t="shared" si="8"/>
        <v>6.15</v>
      </c>
      <c r="F181" s="59"/>
      <c r="G181" s="126"/>
      <c r="I181" s="132"/>
      <c r="J181" s="13"/>
      <c r="K181" s="126"/>
    </row>
    <row r="182" spans="1:11" ht="15" customHeight="1">
      <c r="A182" s="12">
        <v>5</v>
      </c>
      <c r="B182" s="13" t="s">
        <v>786</v>
      </c>
      <c r="C182" s="18" t="s">
        <v>629</v>
      </c>
      <c r="D182" s="17">
        <v>0.27</v>
      </c>
      <c r="E182" s="101">
        <f t="shared" si="8"/>
        <v>1.35</v>
      </c>
      <c r="F182" s="59"/>
      <c r="G182" s="126"/>
      <c r="I182" s="132"/>
      <c r="J182" s="13"/>
      <c r="K182" s="126"/>
    </row>
    <row r="183" spans="2:11" ht="15" customHeight="1">
      <c r="B183" s="11"/>
      <c r="C183" s="11" t="s">
        <v>407</v>
      </c>
      <c r="D183" s="123"/>
      <c r="F183" s="59"/>
      <c r="G183" s="126"/>
      <c r="I183" s="132"/>
      <c r="J183" s="11"/>
      <c r="K183" s="126"/>
    </row>
    <row r="184" spans="1:11" ht="15" customHeight="1">
      <c r="A184" s="12">
        <v>5</v>
      </c>
      <c r="B184" s="13" t="s">
        <v>786</v>
      </c>
      <c r="C184" s="18" t="s">
        <v>630</v>
      </c>
      <c r="D184" s="15">
        <v>1.14</v>
      </c>
      <c r="E184" s="101">
        <f aca="true" t="shared" si="9" ref="E184:E212">A184*D184</f>
        <v>5.699999999999999</v>
      </c>
      <c r="F184" s="59"/>
      <c r="G184" s="126"/>
      <c r="I184" s="132"/>
      <c r="J184" s="13"/>
      <c r="K184" s="126"/>
    </row>
    <row r="185" spans="1:11" ht="15" customHeight="1">
      <c r="A185" s="12">
        <v>7</v>
      </c>
      <c r="B185" s="13" t="s">
        <v>786</v>
      </c>
      <c r="C185" s="18" t="s">
        <v>631</v>
      </c>
      <c r="D185" s="15">
        <v>1.46</v>
      </c>
      <c r="E185" s="101">
        <f t="shared" si="9"/>
        <v>10.219999999999999</v>
      </c>
      <c r="F185" s="59"/>
      <c r="G185" s="126"/>
      <c r="I185" s="132"/>
      <c r="J185" s="13"/>
      <c r="K185" s="126"/>
    </row>
    <row r="186" spans="1:11" ht="15" customHeight="1">
      <c r="A186" s="12">
        <v>5</v>
      </c>
      <c r="B186" s="13" t="s">
        <v>786</v>
      </c>
      <c r="C186" s="19" t="s">
        <v>408</v>
      </c>
      <c r="D186" s="15">
        <v>0.43</v>
      </c>
      <c r="E186" s="101">
        <f t="shared" si="9"/>
        <v>2.15</v>
      </c>
      <c r="F186" s="59"/>
      <c r="G186" s="126"/>
      <c r="I186" s="132"/>
      <c r="J186" s="13"/>
      <c r="K186" s="126"/>
    </row>
    <row r="187" spans="1:11" ht="15" customHeight="1">
      <c r="A187" s="12">
        <v>5</v>
      </c>
      <c r="B187" s="13" t="s">
        <v>786</v>
      </c>
      <c r="C187" s="19" t="s">
        <v>409</v>
      </c>
      <c r="D187" s="15">
        <v>0.43</v>
      </c>
      <c r="E187" s="101">
        <f t="shared" si="9"/>
        <v>2.15</v>
      </c>
      <c r="F187" s="59"/>
      <c r="G187" s="126"/>
      <c r="I187" s="132"/>
      <c r="J187" s="13"/>
      <c r="K187" s="126"/>
    </row>
    <row r="188" spans="1:11" ht="15" customHeight="1">
      <c r="A188" s="12">
        <v>5</v>
      </c>
      <c r="B188" s="13" t="s">
        <v>786</v>
      </c>
      <c r="C188" s="18" t="s">
        <v>632</v>
      </c>
      <c r="D188" s="15">
        <v>1.69</v>
      </c>
      <c r="E188" s="101">
        <f t="shared" si="9"/>
        <v>8.45</v>
      </c>
      <c r="F188" s="59"/>
      <c r="G188" s="126"/>
      <c r="I188" s="132"/>
      <c r="J188" s="13"/>
      <c r="K188" s="126"/>
    </row>
    <row r="189" spans="1:11" ht="15" customHeight="1">
      <c r="A189" s="12">
        <v>2</v>
      </c>
      <c r="B189" s="13" t="s">
        <v>786</v>
      </c>
      <c r="C189" s="18" t="s">
        <v>415</v>
      </c>
      <c r="D189" s="15">
        <v>3.33</v>
      </c>
      <c r="E189" s="101">
        <f t="shared" si="9"/>
        <v>6.66</v>
      </c>
      <c r="F189" s="59"/>
      <c r="G189" s="126"/>
      <c r="I189" s="132"/>
      <c r="J189" s="13"/>
      <c r="K189" s="126"/>
    </row>
    <row r="190" spans="1:11" ht="15" customHeight="1">
      <c r="A190" s="12">
        <v>2</v>
      </c>
      <c r="B190" s="13" t="s">
        <v>786</v>
      </c>
      <c r="C190" s="18" t="s">
        <v>633</v>
      </c>
      <c r="D190" s="15">
        <v>4.07</v>
      </c>
      <c r="E190" s="101">
        <f t="shared" si="9"/>
        <v>8.14</v>
      </c>
      <c r="F190" s="59"/>
      <c r="G190" s="126"/>
      <c r="I190" s="132"/>
      <c r="J190" s="13"/>
      <c r="K190" s="126"/>
    </row>
    <row r="191" spans="1:11" ht="15" customHeight="1">
      <c r="A191" s="12">
        <v>2</v>
      </c>
      <c r="B191" s="13" t="s">
        <v>786</v>
      </c>
      <c r="C191" s="18" t="s">
        <v>634</v>
      </c>
      <c r="D191" s="15">
        <v>5.3</v>
      </c>
      <c r="E191" s="101">
        <f t="shared" si="9"/>
        <v>10.6</v>
      </c>
      <c r="F191" s="59"/>
      <c r="G191" s="126"/>
      <c r="I191" s="132"/>
      <c r="J191" s="13"/>
      <c r="K191" s="126"/>
    </row>
    <row r="192" spans="1:11" ht="15" customHeight="1">
      <c r="A192" s="12">
        <v>2</v>
      </c>
      <c r="B192" s="13" t="s">
        <v>786</v>
      </c>
      <c r="C192" s="18" t="s">
        <v>416</v>
      </c>
      <c r="D192" s="15">
        <v>12.06</v>
      </c>
      <c r="E192" s="101">
        <f t="shared" si="9"/>
        <v>24.12</v>
      </c>
      <c r="F192" s="59"/>
      <c r="G192" s="126"/>
      <c r="I192" s="132"/>
      <c r="J192" s="13"/>
      <c r="K192" s="126"/>
    </row>
    <row r="193" spans="1:11" ht="15" customHeight="1">
      <c r="A193" s="12">
        <v>2</v>
      </c>
      <c r="B193" s="13" t="s">
        <v>786</v>
      </c>
      <c r="C193" s="18" t="s">
        <v>417</v>
      </c>
      <c r="D193" s="17">
        <v>1.78</v>
      </c>
      <c r="E193" s="101">
        <f t="shared" si="9"/>
        <v>3.56</v>
      </c>
      <c r="F193" s="59"/>
      <c r="G193" s="126"/>
      <c r="I193" s="132"/>
      <c r="J193" s="13"/>
      <c r="K193" s="126"/>
    </row>
    <row r="194" spans="1:11" ht="15" customHeight="1">
      <c r="A194" s="12">
        <v>2</v>
      </c>
      <c r="B194" s="13" t="s">
        <v>786</v>
      </c>
      <c r="C194" s="18" t="s">
        <v>418</v>
      </c>
      <c r="D194" s="17">
        <v>2.61</v>
      </c>
      <c r="E194" s="101">
        <f t="shared" si="9"/>
        <v>5.22</v>
      </c>
      <c r="F194" s="59"/>
      <c r="G194" s="126"/>
      <c r="I194" s="132"/>
      <c r="J194" s="13"/>
      <c r="K194" s="126"/>
    </row>
    <row r="195" spans="1:11" ht="15" customHeight="1">
      <c r="A195" s="12">
        <v>2</v>
      </c>
      <c r="B195" s="13" t="s">
        <v>786</v>
      </c>
      <c r="C195" s="18" t="s">
        <v>419</v>
      </c>
      <c r="D195" s="17">
        <v>3.99</v>
      </c>
      <c r="E195" s="101">
        <f t="shared" si="9"/>
        <v>7.98</v>
      </c>
      <c r="F195" s="59"/>
      <c r="G195" s="126"/>
      <c r="I195" s="132"/>
      <c r="J195" s="13"/>
      <c r="K195" s="126"/>
    </row>
    <row r="196" spans="1:11" ht="15" customHeight="1">
      <c r="A196" s="12">
        <v>2</v>
      </c>
      <c r="B196" s="13" t="s">
        <v>786</v>
      </c>
      <c r="C196" s="18" t="s">
        <v>420</v>
      </c>
      <c r="D196" s="17">
        <v>6.7</v>
      </c>
      <c r="E196" s="101">
        <f t="shared" si="9"/>
        <v>13.4</v>
      </c>
      <c r="F196" s="59"/>
      <c r="G196" s="126"/>
      <c r="I196" s="132"/>
      <c r="J196" s="13"/>
      <c r="K196" s="126"/>
    </row>
    <row r="197" spans="1:11" ht="15" customHeight="1">
      <c r="A197" s="12">
        <v>3</v>
      </c>
      <c r="B197" s="13" t="s">
        <v>786</v>
      </c>
      <c r="C197" s="18" t="s">
        <v>421</v>
      </c>
      <c r="D197" s="17">
        <v>9.66</v>
      </c>
      <c r="E197" s="101">
        <f t="shared" si="9"/>
        <v>28.98</v>
      </c>
      <c r="F197" s="59"/>
      <c r="G197" s="126"/>
      <c r="I197" s="132"/>
      <c r="J197" s="13"/>
      <c r="K197" s="126"/>
    </row>
    <row r="198" spans="1:11" ht="15" customHeight="1">
      <c r="A198" s="12">
        <v>2</v>
      </c>
      <c r="B198" s="13" t="s">
        <v>786</v>
      </c>
      <c r="C198" s="18" t="s">
        <v>422</v>
      </c>
      <c r="D198" s="17">
        <v>15.07</v>
      </c>
      <c r="E198" s="101">
        <f t="shared" si="9"/>
        <v>30.14</v>
      </c>
      <c r="F198" s="59"/>
      <c r="G198" s="126"/>
      <c r="I198" s="132"/>
      <c r="J198" s="13"/>
      <c r="K198" s="126"/>
    </row>
    <row r="199" spans="1:11" ht="15" customHeight="1">
      <c r="A199" s="12">
        <v>2</v>
      </c>
      <c r="B199" s="13" t="s">
        <v>786</v>
      </c>
      <c r="C199" s="18" t="s">
        <v>423</v>
      </c>
      <c r="D199" s="17">
        <v>38.15</v>
      </c>
      <c r="E199" s="101">
        <f t="shared" si="9"/>
        <v>76.3</v>
      </c>
      <c r="F199" s="59"/>
      <c r="G199" s="126"/>
      <c r="I199" s="132"/>
      <c r="J199" s="13"/>
      <c r="K199" s="126"/>
    </row>
    <row r="200" spans="1:11" ht="15" customHeight="1">
      <c r="A200" s="12">
        <v>5</v>
      </c>
      <c r="B200" s="13" t="s">
        <v>786</v>
      </c>
      <c r="C200" s="18" t="s">
        <v>410</v>
      </c>
      <c r="D200" s="15">
        <v>1.22</v>
      </c>
      <c r="E200" s="101">
        <f t="shared" si="9"/>
        <v>6.1</v>
      </c>
      <c r="F200" s="59"/>
      <c r="G200" s="126"/>
      <c r="I200" s="132"/>
      <c r="J200" s="13"/>
      <c r="K200" s="126"/>
    </row>
    <row r="201" spans="1:11" ht="15" customHeight="1">
      <c r="A201" s="12">
        <v>5</v>
      </c>
      <c r="B201" s="13" t="s">
        <v>786</v>
      </c>
      <c r="C201" s="18" t="s">
        <v>635</v>
      </c>
      <c r="D201" s="15">
        <v>1.44</v>
      </c>
      <c r="E201" s="101">
        <f t="shared" si="9"/>
        <v>7.199999999999999</v>
      </c>
      <c r="F201" s="59"/>
      <c r="G201" s="126"/>
      <c r="I201" s="132"/>
      <c r="J201" s="13"/>
      <c r="K201" s="126"/>
    </row>
    <row r="202" spans="1:11" ht="15" customHeight="1">
      <c r="A202" s="12">
        <v>5</v>
      </c>
      <c r="B202" s="13" t="s">
        <v>786</v>
      </c>
      <c r="C202" s="18" t="s">
        <v>636</v>
      </c>
      <c r="D202" s="15">
        <v>1.85</v>
      </c>
      <c r="E202" s="101">
        <f t="shared" si="9"/>
        <v>9.25</v>
      </c>
      <c r="F202" s="59"/>
      <c r="G202" s="126"/>
      <c r="I202" s="132"/>
      <c r="J202" s="13"/>
      <c r="K202" s="126"/>
    </row>
    <row r="203" spans="1:11" ht="15" customHeight="1">
      <c r="A203" s="12">
        <v>2</v>
      </c>
      <c r="B203" s="13" t="s">
        <v>786</v>
      </c>
      <c r="C203" s="18" t="s">
        <v>411</v>
      </c>
      <c r="D203" s="15">
        <v>3.02</v>
      </c>
      <c r="E203" s="101">
        <f t="shared" si="9"/>
        <v>6.04</v>
      </c>
      <c r="F203" s="59"/>
      <c r="G203" s="126"/>
      <c r="I203" s="132"/>
      <c r="J203" s="13"/>
      <c r="K203" s="126"/>
    </row>
    <row r="204" spans="1:11" ht="15" customHeight="1">
      <c r="A204" s="12">
        <v>2</v>
      </c>
      <c r="B204" s="13" t="s">
        <v>786</v>
      </c>
      <c r="C204" s="18" t="s">
        <v>412</v>
      </c>
      <c r="D204" s="15">
        <v>4.08</v>
      </c>
      <c r="E204" s="101">
        <f t="shared" si="9"/>
        <v>8.16</v>
      </c>
      <c r="F204" s="59"/>
      <c r="G204" s="126"/>
      <c r="I204" s="132"/>
      <c r="J204" s="13"/>
      <c r="K204" s="126"/>
    </row>
    <row r="205" spans="1:11" ht="15" customHeight="1">
      <c r="A205" s="12">
        <v>2</v>
      </c>
      <c r="B205" s="13" t="s">
        <v>786</v>
      </c>
      <c r="C205" s="18" t="s">
        <v>413</v>
      </c>
      <c r="D205" s="15">
        <v>6.15</v>
      </c>
      <c r="E205" s="101">
        <f t="shared" si="9"/>
        <v>12.3</v>
      </c>
      <c r="F205" s="59"/>
      <c r="G205" s="126"/>
      <c r="I205" s="132"/>
      <c r="J205" s="13"/>
      <c r="K205" s="126"/>
    </row>
    <row r="206" spans="1:11" ht="15" customHeight="1">
      <c r="A206" s="12">
        <v>2</v>
      </c>
      <c r="B206" s="13" t="s">
        <v>786</v>
      </c>
      <c r="C206" s="18" t="s">
        <v>414</v>
      </c>
      <c r="D206" s="15">
        <v>11.45</v>
      </c>
      <c r="E206" s="101">
        <f t="shared" si="9"/>
        <v>22.9</v>
      </c>
      <c r="F206" s="59"/>
      <c r="G206" s="126"/>
      <c r="I206" s="132"/>
      <c r="J206" s="13"/>
      <c r="K206" s="126"/>
    </row>
    <row r="207" spans="1:11" ht="15" customHeight="1">
      <c r="A207" s="12">
        <v>1</v>
      </c>
      <c r="B207" s="13" t="s">
        <v>786</v>
      </c>
      <c r="C207" s="18" t="s">
        <v>637</v>
      </c>
      <c r="D207" s="15">
        <v>0.93</v>
      </c>
      <c r="E207" s="101">
        <f t="shared" si="9"/>
        <v>0.93</v>
      </c>
      <c r="F207" s="59"/>
      <c r="G207" s="126"/>
      <c r="I207" s="132"/>
      <c r="J207" s="13"/>
      <c r="K207" s="126"/>
    </row>
    <row r="208" spans="1:11" ht="15" customHeight="1">
      <c r="A208" s="12">
        <v>1</v>
      </c>
      <c r="B208" s="13" t="s">
        <v>786</v>
      </c>
      <c r="C208" s="18" t="s">
        <v>638</v>
      </c>
      <c r="D208" s="15">
        <v>1.11</v>
      </c>
      <c r="E208" s="101">
        <f t="shared" si="9"/>
        <v>1.11</v>
      </c>
      <c r="F208" s="59"/>
      <c r="G208" s="126"/>
      <c r="I208" s="132"/>
      <c r="J208" s="13"/>
      <c r="K208" s="126"/>
    </row>
    <row r="209" spans="1:11" ht="15" customHeight="1">
      <c r="A209" s="12">
        <v>1</v>
      </c>
      <c r="B209" s="13" t="s">
        <v>786</v>
      </c>
      <c r="C209" s="18" t="s">
        <v>639</v>
      </c>
      <c r="D209" s="15">
        <v>1.22</v>
      </c>
      <c r="E209" s="101">
        <f t="shared" si="9"/>
        <v>1.22</v>
      </c>
      <c r="F209" s="59"/>
      <c r="G209" s="126"/>
      <c r="I209" s="132"/>
      <c r="J209" s="13"/>
      <c r="K209" s="126"/>
    </row>
    <row r="210" spans="1:11" ht="15" customHeight="1">
      <c r="A210" s="12">
        <v>1</v>
      </c>
      <c r="B210" s="13" t="s">
        <v>786</v>
      </c>
      <c r="C210" s="18" t="s">
        <v>640</v>
      </c>
      <c r="D210" s="15">
        <v>1.47</v>
      </c>
      <c r="E210" s="101">
        <f t="shared" si="9"/>
        <v>1.47</v>
      </c>
      <c r="F210" s="59"/>
      <c r="G210" s="126"/>
      <c r="I210" s="132"/>
      <c r="J210" s="13"/>
      <c r="K210" s="126"/>
    </row>
    <row r="211" spans="1:11" ht="15" customHeight="1">
      <c r="A211" s="12">
        <v>1</v>
      </c>
      <c r="B211" s="13" t="s">
        <v>786</v>
      </c>
      <c r="C211" s="18" t="s">
        <v>641</v>
      </c>
      <c r="D211" s="15">
        <v>2.78</v>
      </c>
      <c r="E211" s="101">
        <f t="shared" si="9"/>
        <v>2.78</v>
      </c>
      <c r="F211" s="59"/>
      <c r="G211" s="126"/>
      <c r="I211" s="132"/>
      <c r="J211" s="13"/>
      <c r="K211" s="126"/>
    </row>
    <row r="212" spans="1:11" ht="15" customHeight="1">
      <c r="A212" s="12">
        <v>1</v>
      </c>
      <c r="B212" s="13" t="s">
        <v>786</v>
      </c>
      <c r="C212" s="18" t="s">
        <v>642</v>
      </c>
      <c r="D212" s="15">
        <v>5.42</v>
      </c>
      <c r="E212" s="101">
        <f t="shared" si="9"/>
        <v>5.42</v>
      </c>
      <c r="F212" s="59"/>
      <c r="G212" s="126"/>
      <c r="I212" s="132"/>
      <c r="J212" s="13"/>
      <c r="K212" s="126"/>
    </row>
    <row r="213" spans="2:11" ht="15" customHeight="1">
      <c r="B213" s="11"/>
      <c r="C213" s="11" t="s">
        <v>424</v>
      </c>
      <c r="D213" s="123"/>
      <c r="F213" s="59"/>
      <c r="G213" s="126"/>
      <c r="I213" s="132"/>
      <c r="J213" s="11"/>
      <c r="K213" s="126"/>
    </row>
    <row r="214" spans="1:11" ht="15" customHeight="1">
      <c r="A214" s="12">
        <v>2</v>
      </c>
      <c r="B214" s="13" t="s">
        <v>786</v>
      </c>
      <c r="C214" s="18" t="s">
        <v>425</v>
      </c>
      <c r="D214" s="15">
        <v>2.97</v>
      </c>
      <c r="E214" s="101">
        <f>A214*D214</f>
        <v>5.94</v>
      </c>
      <c r="F214" s="59"/>
      <c r="G214" s="126"/>
      <c r="I214" s="132"/>
      <c r="J214" s="13"/>
      <c r="K214" s="126"/>
    </row>
    <row r="215" spans="1:11" ht="15" customHeight="1">
      <c r="A215" s="12">
        <v>1</v>
      </c>
      <c r="B215" s="13" t="s">
        <v>786</v>
      </c>
      <c r="C215" s="18" t="s">
        <v>426</v>
      </c>
      <c r="D215" s="15">
        <v>5.24</v>
      </c>
      <c r="E215" s="101">
        <f>A215*D215</f>
        <v>5.24</v>
      </c>
      <c r="F215" s="59"/>
      <c r="G215" s="126"/>
      <c r="I215" s="132"/>
      <c r="J215" s="13"/>
      <c r="K215" s="126"/>
    </row>
    <row r="216" spans="1:11" ht="15" customHeight="1">
      <c r="A216" s="12">
        <v>1</v>
      </c>
      <c r="B216" s="13" t="s">
        <v>786</v>
      </c>
      <c r="C216" s="18" t="s">
        <v>427</v>
      </c>
      <c r="D216" s="15">
        <v>6.53</v>
      </c>
      <c r="E216" s="101">
        <f>A216*D216</f>
        <v>6.53</v>
      </c>
      <c r="F216" s="59"/>
      <c r="G216" s="126"/>
      <c r="I216" s="132"/>
      <c r="J216" s="13"/>
      <c r="K216" s="126"/>
    </row>
    <row r="217" spans="1:11" ht="15" customHeight="1">
      <c r="A217" s="12">
        <v>1</v>
      </c>
      <c r="B217" s="13" t="s">
        <v>786</v>
      </c>
      <c r="C217" s="18" t="s">
        <v>428</v>
      </c>
      <c r="D217" s="15">
        <v>9.73</v>
      </c>
      <c r="E217" s="101">
        <f>A217*D217</f>
        <v>9.73</v>
      </c>
      <c r="F217" s="59"/>
      <c r="G217" s="126"/>
      <c r="I217" s="132"/>
      <c r="J217" s="13"/>
      <c r="K217" s="126"/>
    </row>
    <row r="218" spans="1:11" s="10" customFormat="1" ht="24.75" customHeight="1">
      <c r="A218" s="107"/>
      <c r="B218" s="9" t="s">
        <v>786</v>
      </c>
      <c r="C218" s="9" t="s">
        <v>101</v>
      </c>
      <c r="D218" s="92" t="s">
        <v>702</v>
      </c>
      <c r="E218" s="92" t="s">
        <v>703</v>
      </c>
      <c r="F218" s="59"/>
      <c r="G218" s="126"/>
      <c r="H218" s="131"/>
      <c r="I218" s="132"/>
      <c r="J218" s="9"/>
      <c r="K218" s="126"/>
    </row>
    <row r="219" spans="2:11" ht="15" customHeight="1">
      <c r="B219" s="11"/>
      <c r="C219" s="11" t="s">
        <v>331</v>
      </c>
      <c r="D219" s="123"/>
      <c r="E219" s="99"/>
      <c r="F219" s="59"/>
      <c r="G219" s="126"/>
      <c r="I219" s="132"/>
      <c r="J219" s="11"/>
      <c r="K219" s="126"/>
    </row>
    <row r="220" spans="1:11" ht="15" customHeight="1">
      <c r="A220" s="12">
        <v>2</v>
      </c>
      <c r="B220" s="13" t="s">
        <v>786</v>
      </c>
      <c r="C220" s="16" t="s">
        <v>345</v>
      </c>
      <c r="D220" s="98">
        <v>3.2</v>
      </c>
      <c r="E220" s="101">
        <f aca="true" t="shared" si="10" ref="E220:E235">A220*D220</f>
        <v>6.4</v>
      </c>
      <c r="F220" s="59"/>
      <c r="G220" s="126"/>
      <c r="I220" s="132"/>
      <c r="J220" s="13"/>
      <c r="K220" s="126"/>
    </row>
    <row r="221" spans="1:11" ht="15" customHeight="1">
      <c r="A221" s="12">
        <v>2</v>
      </c>
      <c r="B221" s="13" t="s">
        <v>786</v>
      </c>
      <c r="C221" s="16" t="s">
        <v>344</v>
      </c>
      <c r="D221" s="98">
        <v>1.01</v>
      </c>
      <c r="E221" s="101">
        <f t="shared" si="10"/>
        <v>2.02</v>
      </c>
      <c r="F221" s="59"/>
      <c r="G221" s="126"/>
      <c r="I221" s="132"/>
      <c r="J221" s="13"/>
      <c r="K221" s="126"/>
    </row>
    <row r="222" spans="1:11" ht="15" customHeight="1">
      <c r="A222" s="12">
        <v>2</v>
      </c>
      <c r="B222" s="13" t="s">
        <v>786</v>
      </c>
      <c r="C222" s="16" t="s">
        <v>343</v>
      </c>
      <c r="D222" s="98">
        <v>1.26</v>
      </c>
      <c r="E222" s="101">
        <f t="shared" si="10"/>
        <v>2.52</v>
      </c>
      <c r="F222" s="59"/>
      <c r="G222" s="126"/>
      <c r="I222" s="132"/>
      <c r="J222" s="13"/>
      <c r="K222" s="126"/>
    </row>
    <row r="223" spans="1:11" ht="15" customHeight="1">
      <c r="A223" s="12">
        <v>2</v>
      </c>
      <c r="B223" s="13" t="s">
        <v>786</v>
      </c>
      <c r="C223" s="16" t="s">
        <v>341</v>
      </c>
      <c r="D223" s="98">
        <v>0.74</v>
      </c>
      <c r="E223" s="101">
        <f t="shared" si="10"/>
        <v>1.48</v>
      </c>
      <c r="F223" s="59"/>
      <c r="G223" s="126"/>
      <c r="I223" s="132"/>
      <c r="J223" s="13"/>
      <c r="K223" s="126"/>
    </row>
    <row r="224" spans="1:11" ht="15" customHeight="1">
      <c r="A224" s="12">
        <v>2</v>
      </c>
      <c r="B224" s="13" t="s">
        <v>786</v>
      </c>
      <c r="C224" s="16" t="s">
        <v>347</v>
      </c>
      <c r="D224" s="98">
        <v>9.77</v>
      </c>
      <c r="E224" s="101">
        <f t="shared" si="10"/>
        <v>19.54</v>
      </c>
      <c r="F224" s="59"/>
      <c r="G224" s="126"/>
      <c r="I224" s="132"/>
      <c r="J224" s="13"/>
      <c r="K224" s="126"/>
    </row>
    <row r="225" spans="1:11" ht="15" customHeight="1">
      <c r="A225" s="12">
        <v>2</v>
      </c>
      <c r="B225" s="13" t="s">
        <v>786</v>
      </c>
      <c r="C225" s="16" t="s">
        <v>346</v>
      </c>
      <c r="D225" s="98">
        <v>4.92</v>
      </c>
      <c r="E225" s="101">
        <f t="shared" si="10"/>
        <v>9.84</v>
      </c>
      <c r="F225" s="59"/>
      <c r="G225" s="126"/>
      <c r="I225" s="132"/>
      <c r="J225" s="13"/>
      <c r="K225" s="126"/>
    </row>
    <row r="226" spans="1:11" ht="15" customHeight="1">
      <c r="A226" s="12">
        <v>2</v>
      </c>
      <c r="B226" s="13" t="s">
        <v>786</v>
      </c>
      <c r="C226" s="16" t="s">
        <v>342</v>
      </c>
      <c r="D226" s="98">
        <v>0.94</v>
      </c>
      <c r="E226" s="101">
        <f t="shared" si="10"/>
        <v>1.88</v>
      </c>
      <c r="F226" s="59"/>
      <c r="G226" s="126"/>
      <c r="I226" s="132"/>
      <c r="J226" s="13"/>
      <c r="K226" s="126"/>
    </row>
    <row r="227" spans="1:11" ht="15" customHeight="1">
      <c r="A227" s="12">
        <v>2</v>
      </c>
      <c r="B227" s="13" t="s">
        <v>786</v>
      </c>
      <c r="C227" s="16" t="s">
        <v>332</v>
      </c>
      <c r="D227" s="98">
        <v>1.01</v>
      </c>
      <c r="E227" s="101">
        <f t="shared" si="10"/>
        <v>2.02</v>
      </c>
      <c r="F227" s="59"/>
      <c r="G227" s="126"/>
      <c r="I227" s="132"/>
      <c r="J227" s="13"/>
      <c r="K227" s="126"/>
    </row>
    <row r="228" spans="1:11" ht="15" customHeight="1">
      <c r="A228" s="12">
        <v>5</v>
      </c>
      <c r="B228" s="13" t="s">
        <v>786</v>
      </c>
      <c r="C228" s="16" t="s">
        <v>333</v>
      </c>
      <c r="D228" s="98">
        <v>1.47</v>
      </c>
      <c r="E228" s="101">
        <f t="shared" si="10"/>
        <v>7.35</v>
      </c>
      <c r="F228" s="59"/>
      <c r="G228" s="126"/>
      <c r="I228" s="132"/>
      <c r="J228" s="13"/>
      <c r="K228" s="126"/>
    </row>
    <row r="229" spans="1:11" ht="15" customHeight="1">
      <c r="A229" s="12">
        <v>5</v>
      </c>
      <c r="B229" s="13" t="s">
        <v>786</v>
      </c>
      <c r="C229" s="16" t="s">
        <v>334</v>
      </c>
      <c r="D229" s="98">
        <v>1.85</v>
      </c>
      <c r="E229" s="101">
        <f t="shared" si="10"/>
        <v>9.25</v>
      </c>
      <c r="F229" s="59"/>
      <c r="G229" s="126"/>
      <c r="I229" s="132"/>
      <c r="J229" s="13"/>
      <c r="K229" s="126"/>
    </row>
    <row r="230" spans="1:11" ht="15" customHeight="1">
      <c r="A230" s="12">
        <v>3</v>
      </c>
      <c r="B230" s="13" t="s">
        <v>786</v>
      </c>
      <c r="C230" s="16" t="s">
        <v>335</v>
      </c>
      <c r="D230" s="98">
        <v>3.04</v>
      </c>
      <c r="E230" s="101">
        <f t="shared" si="10"/>
        <v>9.120000000000001</v>
      </c>
      <c r="F230" s="59"/>
      <c r="G230" s="126"/>
      <c r="I230" s="132"/>
      <c r="J230" s="13"/>
      <c r="K230" s="126"/>
    </row>
    <row r="231" spans="1:11" ht="15" customHeight="1">
      <c r="A231" s="12">
        <v>3</v>
      </c>
      <c r="B231" s="13" t="s">
        <v>786</v>
      </c>
      <c r="C231" s="16" t="s">
        <v>336</v>
      </c>
      <c r="D231" s="98">
        <v>4.68</v>
      </c>
      <c r="E231" s="101">
        <f t="shared" si="10"/>
        <v>14.04</v>
      </c>
      <c r="F231" s="59"/>
      <c r="G231" s="126"/>
      <c r="I231" s="132"/>
      <c r="J231" s="13"/>
      <c r="K231" s="126"/>
    </row>
    <row r="232" spans="1:11" ht="15" customHeight="1">
      <c r="A232" s="12">
        <v>3</v>
      </c>
      <c r="B232" s="13" t="s">
        <v>786</v>
      </c>
      <c r="C232" s="16" t="s">
        <v>337</v>
      </c>
      <c r="D232" s="98">
        <v>5.45</v>
      </c>
      <c r="E232" s="101">
        <f t="shared" si="10"/>
        <v>16.35</v>
      </c>
      <c r="F232" s="59"/>
      <c r="G232" s="126"/>
      <c r="I232" s="132"/>
      <c r="J232" s="13"/>
      <c r="K232" s="126"/>
    </row>
    <row r="233" spans="1:11" ht="15" customHeight="1">
      <c r="A233" s="12">
        <v>2</v>
      </c>
      <c r="B233" s="13" t="s">
        <v>786</v>
      </c>
      <c r="C233" s="16" t="s">
        <v>338</v>
      </c>
      <c r="D233" s="98">
        <v>14.57</v>
      </c>
      <c r="E233" s="101">
        <f t="shared" si="10"/>
        <v>29.14</v>
      </c>
      <c r="F233" s="59"/>
      <c r="G233" s="126"/>
      <c r="I233" s="132"/>
      <c r="J233" s="13"/>
      <c r="K233" s="126"/>
    </row>
    <row r="234" spans="1:11" ht="15" customHeight="1">
      <c r="A234" s="12">
        <v>2</v>
      </c>
      <c r="B234" s="13" t="s">
        <v>786</v>
      </c>
      <c r="C234" s="16" t="s">
        <v>339</v>
      </c>
      <c r="D234" s="98">
        <v>0.33</v>
      </c>
      <c r="E234" s="101">
        <f t="shared" si="10"/>
        <v>0.66</v>
      </c>
      <c r="F234" s="59"/>
      <c r="G234" s="126"/>
      <c r="I234" s="132"/>
      <c r="J234" s="13"/>
      <c r="K234" s="126"/>
    </row>
    <row r="235" spans="1:11" ht="15" customHeight="1">
      <c r="A235" s="12">
        <v>2</v>
      </c>
      <c r="B235" s="13" t="s">
        <v>786</v>
      </c>
      <c r="C235" s="16" t="s">
        <v>340</v>
      </c>
      <c r="D235" s="98">
        <v>0.34</v>
      </c>
      <c r="E235" s="101">
        <f t="shared" si="10"/>
        <v>0.68</v>
      </c>
      <c r="F235" s="59"/>
      <c r="G235" s="126"/>
      <c r="I235" s="132"/>
      <c r="J235" s="13"/>
      <c r="K235" s="126"/>
    </row>
    <row r="236" spans="2:11" ht="15" customHeight="1">
      <c r="B236" s="11"/>
      <c r="C236" s="11" t="s">
        <v>351</v>
      </c>
      <c r="D236" s="123"/>
      <c r="E236" s="26"/>
      <c r="F236" s="59"/>
      <c r="G236" s="126"/>
      <c r="I236" s="132"/>
      <c r="J236" s="11"/>
      <c r="K236" s="126"/>
    </row>
    <row r="237" spans="1:11" ht="15" customHeight="1">
      <c r="A237" s="12">
        <v>1</v>
      </c>
      <c r="B237" s="13" t="s">
        <v>786</v>
      </c>
      <c r="C237" s="18" t="s">
        <v>363</v>
      </c>
      <c r="D237" s="15">
        <v>0.62</v>
      </c>
      <c r="E237" s="101">
        <f aca="true" t="shared" si="11" ref="E237:E264">A237*D237</f>
        <v>0.62</v>
      </c>
      <c r="F237" s="59"/>
      <c r="G237" s="126"/>
      <c r="I237" s="132"/>
      <c r="J237" s="13"/>
      <c r="K237" s="126"/>
    </row>
    <row r="238" spans="1:11" ht="15" customHeight="1">
      <c r="A238" s="12">
        <v>1</v>
      </c>
      <c r="B238" s="13" t="s">
        <v>786</v>
      </c>
      <c r="C238" s="18" t="s">
        <v>364</v>
      </c>
      <c r="D238" s="15">
        <v>0.76</v>
      </c>
      <c r="E238" s="101">
        <f t="shared" si="11"/>
        <v>0.76</v>
      </c>
      <c r="F238" s="59"/>
      <c r="G238" s="126"/>
      <c r="I238" s="132"/>
      <c r="J238" s="13"/>
      <c r="K238" s="126"/>
    </row>
    <row r="239" spans="1:11" ht="15" customHeight="1">
      <c r="A239" s="12">
        <v>1</v>
      </c>
      <c r="B239" s="13" t="s">
        <v>786</v>
      </c>
      <c r="C239" s="18" t="s">
        <v>365</v>
      </c>
      <c r="D239" s="15">
        <v>1.17</v>
      </c>
      <c r="E239" s="101">
        <f t="shared" si="11"/>
        <v>1.17</v>
      </c>
      <c r="F239" s="59"/>
      <c r="G239" s="126"/>
      <c r="I239" s="132"/>
      <c r="J239" s="13"/>
      <c r="K239" s="126"/>
    </row>
    <row r="240" spans="1:11" ht="15" customHeight="1">
      <c r="A240" s="12">
        <v>1</v>
      </c>
      <c r="B240" s="13" t="s">
        <v>786</v>
      </c>
      <c r="C240" s="18" t="s">
        <v>366</v>
      </c>
      <c r="D240" s="15">
        <v>1.72</v>
      </c>
      <c r="E240" s="101">
        <f t="shared" si="11"/>
        <v>1.72</v>
      </c>
      <c r="F240" s="59"/>
      <c r="G240" s="126"/>
      <c r="I240" s="132"/>
      <c r="J240" s="13"/>
      <c r="K240" s="126"/>
    </row>
    <row r="241" spans="1:11" ht="15" customHeight="1">
      <c r="A241" s="12">
        <v>1</v>
      </c>
      <c r="B241" s="13" t="s">
        <v>786</v>
      </c>
      <c r="C241" s="18" t="s">
        <v>367</v>
      </c>
      <c r="D241" s="15">
        <v>2.36</v>
      </c>
      <c r="E241" s="101">
        <f t="shared" si="11"/>
        <v>2.36</v>
      </c>
      <c r="F241" s="59"/>
      <c r="G241" s="126"/>
      <c r="I241" s="132"/>
      <c r="J241" s="13"/>
      <c r="K241" s="126"/>
    </row>
    <row r="242" spans="1:11" ht="15" customHeight="1">
      <c r="A242" s="12">
        <v>1</v>
      </c>
      <c r="B242" s="13" t="s">
        <v>786</v>
      </c>
      <c r="C242" s="18" t="s">
        <v>368</v>
      </c>
      <c r="D242" s="15">
        <v>3.66</v>
      </c>
      <c r="E242" s="101">
        <f t="shared" si="11"/>
        <v>3.66</v>
      </c>
      <c r="F242" s="59"/>
      <c r="G242" s="126"/>
      <c r="I242" s="132"/>
      <c r="J242" s="13"/>
      <c r="K242" s="126"/>
    </row>
    <row r="243" spans="1:11" ht="15" customHeight="1">
      <c r="A243" s="12">
        <v>2</v>
      </c>
      <c r="B243" s="13" t="s">
        <v>786</v>
      </c>
      <c r="C243" s="18" t="s">
        <v>373</v>
      </c>
      <c r="D243" s="17">
        <v>4.98</v>
      </c>
      <c r="E243" s="101">
        <f t="shared" si="11"/>
        <v>9.96</v>
      </c>
      <c r="F243" s="59"/>
      <c r="G243" s="126"/>
      <c r="I243" s="132"/>
      <c r="J243" s="13"/>
      <c r="K243" s="126"/>
    </row>
    <row r="244" spans="1:11" ht="15" customHeight="1">
      <c r="A244" s="12">
        <v>2</v>
      </c>
      <c r="B244" s="13" t="s">
        <v>786</v>
      </c>
      <c r="C244" s="18" t="s">
        <v>372</v>
      </c>
      <c r="D244" s="17">
        <v>2.63</v>
      </c>
      <c r="E244" s="101">
        <f t="shared" si="11"/>
        <v>5.26</v>
      </c>
      <c r="F244" s="59"/>
      <c r="G244" s="126"/>
      <c r="I244" s="132"/>
      <c r="J244" s="13"/>
      <c r="K244" s="126"/>
    </row>
    <row r="245" spans="1:11" ht="15" customHeight="1">
      <c r="A245" s="12">
        <v>2</v>
      </c>
      <c r="B245" s="13" t="s">
        <v>786</v>
      </c>
      <c r="C245" s="18" t="s">
        <v>369</v>
      </c>
      <c r="D245" s="15">
        <v>3.28</v>
      </c>
      <c r="E245" s="101">
        <f t="shared" si="11"/>
        <v>6.56</v>
      </c>
      <c r="F245" s="59"/>
      <c r="G245" s="126"/>
      <c r="I245" s="132"/>
      <c r="J245" s="13"/>
      <c r="K245" s="126"/>
    </row>
    <row r="246" spans="1:11" ht="15" customHeight="1">
      <c r="A246" s="12">
        <v>2</v>
      </c>
      <c r="B246" s="13" t="s">
        <v>786</v>
      </c>
      <c r="C246" s="18" t="s">
        <v>371</v>
      </c>
      <c r="D246" s="15">
        <v>1.31</v>
      </c>
      <c r="E246" s="101">
        <f t="shared" si="11"/>
        <v>2.62</v>
      </c>
      <c r="F246" s="59"/>
      <c r="G246" s="126"/>
      <c r="I246" s="132"/>
      <c r="J246" s="13"/>
      <c r="K246" s="126"/>
    </row>
    <row r="247" spans="1:11" ht="15" customHeight="1">
      <c r="A247" s="12">
        <v>2</v>
      </c>
      <c r="B247" s="13" t="s">
        <v>786</v>
      </c>
      <c r="C247" s="18" t="s">
        <v>375</v>
      </c>
      <c r="D247" s="17">
        <v>16.05</v>
      </c>
      <c r="E247" s="101">
        <f t="shared" si="11"/>
        <v>32.1</v>
      </c>
      <c r="F247" s="59"/>
      <c r="G247" s="126"/>
      <c r="I247" s="132"/>
      <c r="J247" s="13"/>
      <c r="K247" s="126"/>
    </row>
    <row r="248" spans="1:11" ht="15" customHeight="1">
      <c r="A248" s="12">
        <v>2</v>
      </c>
      <c r="B248" s="13" t="s">
        <v>786</v>
      </c>
      <c r="C248" s="18" t="s">
        <v>374</v>
      </c>
      <c r="D248" s="17">
        <v>5.6</v>
      </c>
      <c r="E248" s="101">
        <f t="shared" si="11"/>
        <v>11.2</v>
      </c>
      <c r="F248" s="59"/>
      <c r="G248" s="126"/>
      <c r="I248" s="132"/>
      <c r="J248" s="13"/>
      <c r="K248" s="126"/>
    </row>
    <row r="249" spans="1:11" ht="15" customHeight="1">
      <c r="A249" s="12">
        <v>2</v>
      </c>
      <c r="B249" s="13" t="s">
        <v>786</v>
      </c>
      <c r="C249" s="18" t="s">
        <v>370</v>
      </c>
      <c r="D249" s="15">
        <v>2.18</v>
      </c>
      <c r="E249" s="101">
        <f t="shared" si="11"/>
        <v>4.36</v>
      </c>
      <c r="F249" s="59"/>
      <c r="G249" s="126"/>
      <c r="I249" s="132"/>
      <c r="J249" s="13"/>
      <c r="K249" s="126"/>
    </row>
    <row r="250" spans="1:11" ht="15" customHeight="1">
      <c r="A250" s="12">
        <v>2</v>
      </c>
      <c r="B250" s="13" t="s">
        <v>786</v>
      </c>
      <c r="C250" s="18" t="s">
        <v>618</v>
      </c>
      <c r="D250" s="15">
        <v>3.23</v>
      </c>
      <c r="E250" s="101">
        <f t="shared" si="11"/>
        <v>6.46</v>
      </c>
      <c r="F250" s="59"/>
      <c r="G250" s="126"/>
      <c r="I250" s="132"/>
      <c r="J250" s="13"/>
      <c r="K250" s="126"/>
    </row>
    <row r="251" spans="1:11" ht="15" customHeight="1">
      <c r="A251" s="12">
        <v>2</v>
      </c>
      <c r="B251" s="13" t="s">
        <v>786</v>
      </c>
      <c r="C251" s="18" t="s">
        <v>619</v>
      </c>
      <c r="D251" s="15">
        <v>3.54</v>
      </c>
      <c r="E251" s="101">
        <f t="shared" si="11"/>
        <v>7.08</v>
      </c>
      <c r="F251" s="59"/>
      <c r="G251" s="126"/>
      <c r="I251" s="132"/>
      <c r="J251" s="13"/>
      <c r="K251" s="126"/>
    </row>
    <row r="252" spans="1:11" ht="15" customHeight="1">
      <c r="A252" s="12">
        <v>2</v>
      </c>
      <c r="B252" s="13" t="s">
        <v>786</v>
      </c>
      <c r="C252" s="18" t="s">
        <v>376</v>
      </c>
      <c r="D252" s="17">
        <v>6.93</v>
      </c>
      <c r="E252" s="101">
        <f t="shared" si="11"/>
        <v>13.86</v>
      </c>
      <c r="F252" s="59"/>
      <c r="G252" s="126"/>
      <c r="I252" s="132"/>
      <c r="J252" s="13"/>
      <c r="K252" s="126"/>
    </row>
    <row r="253" spans="1:11" ht="15" customHeight="1">
      <c r="A253" s="12">
        <v>2</v>
      </c>
      <c r="B253" s="13" t="s">
        <v>786</v>
      </c>
      <c r="C253" s="18" t="s">
        <v>377</v>
      </c>
      <c r="D253" s="17">
        <v>8.91</v>
      </c>
      <c r="E253" s="101">
        <f t="shared" si="11"/>
        <v>17.82</v>
      </c>
      <c r="F253" s="59"/>
      <c r="G253" s="126"/>
      <c r="I253" s="132"/>
      <c r="J253" s="13"/>
      <c r="K253" s="126"/>
    </row>
    <row r="254" spans="1:11" ht="15" customHeight="1">
      <c r="A254" s="12">
        <v>2</v>
      </c>
      <c r="B254" s="13" t="s">
        <v>786</v>
      </c>
      <c r="C254" s="18" t="s">
        <v>378</v>
      </c>
      <c r="D254" s="17">
        <v>14.13</v>
      </c>
      <c r="E254" s="101">
        <f t="shared" si="11"/>
        <v>28.26</v>
      </c>
      <c r="F254" s="59"/>
      <c r="G254" s="126"/>
      <c r="I254" s="132"/>
      <c r="J254" s="13"/>
      <c r="K254" s="126"/>
    </row>
    <row r="255" spans="1:11" ht="15" customHeight="1">
      <c r="A255" s="12">
        <v>2</v>
      </c>
      <c r="B255" s="13" t="s">
        <v>786</v>
      </c>
      <c r="C255" s="18" t="s">
        <v>379</v>
      </c>
      <c r="D255" s="17">
        <v>23.68</v>
      </c>
      <c r="E255" s="101">
        <f t="shared" si="11"/>
        <v>47.36</v>
      </c>
      <c r="F255" s="59"/>
      <c r="G255" s="126"/>
      <c r="I255" s="132"/>
      <c r="J255" s="13"/>
      <c r="K255" s="126"/>
    </row>
    <row r="256" spans="1:11" ht="15" customHeight="1">
      <c r="A256" s="12">
        <v>2</v>
      </c>
      <c r="B256" s="13" t="s">
        <v>786</v>
      </c>
      <c r="C256" s="18" t="s">
        <v>380</v>
      </c>
      <c r="D256" s="17">
        <v>35.87</v>
      </c>
      <c r="E256" s="101">
        <f t="shared" si="11"/>
        <v>71.74</v>
      </c>
      <c r="F256" s="59"/>
      <c r="G256" s="126"/>
      <c r="I256" s="132"/>
      <c r="J256" s="13"/>
      <c r="K256" s="126"/>
    </row>
    <row r="257" spans="1:11" ht="15" customHeight="1">
      <c r="A257" s="12">
        <v>2</v>
      </c>
      <c r="B257" s="13" t="s">
        <v>786</v>
      </c>
      <c r="C257" s="18" t="s">
        <v>381</v>
      </c>
      <c r="D257" s="17">
        <v>63.13</v>
      </c>
      <c r="E257" s="101">
        <f t="shared" si="11"/>
        <v>126.26</v>
      </c>
      <c r="F257" s="59"/>
      <c r="G257" s="126"/>
      <c r="I257" s="132"/>
      <c r="J257" s="13"/>
      <c r="K257" s="126"/>
    </row>
    <row r="258" spans="1:11" ht="15" customHeight="1">
      <c r="A258" s="12">
        <v>2</v>
      </c>
      <c r="B258" s="13" t="s">
        <v>786</v>
      </c>
      <c r="C258" s="18" t="s">
        <v>352</v>
      </c>
      <c r="D258" s="15">
        <v>0.28</v>
      </c>
      <c r="E258" s="101">
        <f t="shared" si="11"/>
        <v>0.56</v>
      </c>
      <c r="F258" s="59"/>
      <c r="G258" s="126"/>
      <c r="I258" s="132"/>
      <c r="J258" s="13"/>
      <c r="K258" s="126"/>
    </row>
    <row r="259" spans="1:11" ht="15" customHeight="1">
      <c r="A259" s="12">
        <v>2</v>
      </c>
      <c r="B259" s="13" t="s">
        <v>786</v>
      </c>
      <c r="C259" s="18" t="s">
        <v>352</v>
      </c>
      <c r="D259" s="15">
        <v>0.34</v>
      </c>
      <c r="E259" s="101">
        <f t="shared" si="11"/>
        <v>0.68</v>
      </c>
      <c r="F259" s="59"/>
      <c r="G259" s="126"/>
      <c r="I259" s="132"/>
      <c r="J259" s="13"/>
      <c r="K259" s="126"/>
    </row>
    <row r="260" spans="1:11" ht="15" customHeight="1">
      <c r="A260" s="12">
        <v>2</v>
      </c>
      <c r="B260" s="13" t="s">
        <v>786</v>
      </c>
      <c r="C260" s="18" t="s">
        <v>382</v>
      </c>
      <c r="D260" s="15">
        <v>0.46</v>
      </c>
      <c r="E260" s="101">
        <f t="shared" si="11"/>
        <v>0.92</v>
      </c>
      <c r="F260" s="59"/>
      <c r="G260" s="126"/>
      <c r="I260" s="132"/>
      <c r="J260" s="13"/>
      <c r="K260" s="126"/>
    </row>
    <row r="261" spans="1:11" ht="15" customHeight="1">
      <c r="A261" s="12">
        <v>2</v>
      </c>
      <c r="B261" s="13" t="s">
        <v>786</v>
      </c>
      <c r="C261" s="18" t="s">
        <v>353</v>
      </c>
      <c r="D261" s="15">
        <v>2.64</v>
      </c>
      <c r="E261" s="101">
        <f t="shared" si="11"/>
        <v>5.28</v>
      </c>
      <c r="F261" s="59"/>
      <c r="G261" s="126"/>
      <c r="I261" s="132"/>
      <c r="J261" s="13"/>
      <c r="K261" s="126"/>
    </row>
    <row r="262" spans="1:11" ht="15" customHeight="1">
      <c r="A262" s="12">
        <v>15</v>
      </c>
      <c r="B262" s="13" t="s">
        <v>786</v>
      </c>
      <c r="C262" s="18" t="s">
        <v>354</v>
      </c>
      <c r="D262" s="15">
        <v>3.33</v>
      </c>
      <c r="E262" s="101">
        <f t="shared" si="11"/>
        <v>49.95</v>
      </c>
      <c r="F262" s="59"/>
      <c r="G262" s="126"/>
      <c r="I262" s="132"/>
      <c r="J262" s="13"/>
      <c r="K262" s="126"/>
    </row>
    <row r="263" spans="1:11" ht="15" customHeight="1">
      <c r="A263" s="12">
        <v>15</v>
      </c>
      <c r="B263" s="13" t="s">
        <v>786</v>
      </c>
      <c r="C263" s="18" t="s">
        <v>355</v>
      </c>
      <c r="D263" s="15">
        <v>4.57</v>
      </c>
      <c r="E263" s="101">
        <f t="shared" si="11"/>
        <v>68.55000000000001</v>
      </c>
      <c r="F263" s="59"/>
      <c r="G263" s="126"/>
      <c r="I263" s="132"/>
      <c r="J263" s="13"/>
      <c r="K263" s="126"/>
    </row>
    <row r="264" spans="1:11" ht="15" customHeight="1">
      <c r="A264" s="12">
        <v>2</v>
      </c>
      <c r="B264" s="13" t="s">
        <v>786</v>
      </c>
      <c r="C264" s="18" t="s">
        <v>356</v>
      </c>
      <c r="D264" s="15">
        <v>7.51</v>
      </c>
      <c r="E264" s="101">
        <f t="shared" si="11"/>
        <v>15.02</v>
      </c>
      <c r="F264" s="59"/>
      <c r="G264" s="126"/>
      <c r="I264" s="132"/>
      <c r="J264" s="13"/>
      <c r="K264" s="126"/>
    </row>
    <row r="265" spans="1:11" s="10" customFormat="1" ht="24.75" customHeight="1">
      <c r="A265" s="107"/>
      <c r="B265" s="9" t="s">
        <v>786</v>
      </c>
      <c r="C265" s="9" t="s">
        <v>101</v>
      </c>
      <c r="D265" s="92" t="s">
        <v>702</v>
      </c>
      <c r="E265" s="92" t="s">
        <v>703</v>
      </c>
      <c r="F265" s="59"/>
      <c r="G265" s="126"/>
      <c r="H265" s="131"/>
      <c r="I265" s="132"/>
      <c r="J265" s="9"/>
      <c r="K265" s="126"/>
    </row>
    <row r="266" spans="1:11" ht="15" customHeight="1">
      <c r="A266" s="12">
        <v>5</v>
      </c>
      <c r="B266" s="13" t="s">
        <v>786</v>
      </c>
      <c r="C266" s="18" t="s">
        <v>357</v>
      </c>
      <c r="D266" s="15">
        <v>10.71</v>
      </c>
      <c r="E266" s="101">
        <f aca="true" t="shared" si="12" ref="E266:E275">A266*D266</f>
        <v>53.550000000000004</v>
      </c>
      <c r="F266" s="59"/>
      <c r="G266" s="126"/>
      <c r="I266" s="132"/>
      <c r="J266" s="13"/>
      <c r="K266" s="126"/>
    </row>
    <row r="267" spans="1:11" ht="15" customHeight="1">
      <c r="A267" s="12">
        <v>5</v>
      </c>
      <c r="B267" s="13" t="s">
        <v>786</v>
      </c>
      <c r="C267" s="18" t="s">
        <v>358</v>
      </c>
      <c r="D267" s="15">
        <v>14.47</v>
      </c>
      <c r="E267" s="101">
        <f t="shared" si="12"/>
        <v>72.35000000000001</v>
      </c>
      <c r="F267" s="59"/>
      <c r="G267" s="126"/>
      <c r="I267" s="132"/>
      <c r="J267" s="13"/>
      <c r="K267" s="126"/>
    </row>
    <row r="268" spans="1:11" ht="15" customHeight="1">
      <c r="A268" s="12">
        <v>5</v>
      </c>
      <c r="B268" s="13" t="s">
        <v>786</v>
      </c>
      <c r="C268" s="18" t="s">
        <v>359</v>
      </c>
      <c r="D268" s="15">
        <v>19.53</v>
      </c>
      <c r="E268" s="101">
        <f t="shared" si="12"/>
        <v>97.65</v>
      </c>
      <c r="F268" s="59"/>
      <c r="G268" s="126"/>
      <c r="I268" s="132"/>
      <c r="J268" s="13"/>
      <c r="K268" s="126"/>
    </row>
    <row r="269" spans="1:11" ht="15" customHeight="1">
      <c r="A269" s="12">
        <v>5</v>
      </c>
      <c r="B269" s="13" t="s">
        <v>786</v>
      </c>
      <c r="C269" s="18" t="s">
        <v>383</v>
      </c>
      <c r="D269" s="15">
        <v>0.31</v>
      </c>
      <c r="E269" s="101">
        <f t="shared" si="12"/>
        <v>1.55</v>
      </c>
      <c r="F269" s="59"/>
      <c r="G269" s="126"/>
      <c r="I269" s="132"/>
      <c r="J269" s="13"/>
      <c r="K269" s="126"/>
    </row>
    <row r="270" spans="1:11" ht="15" customHeight="1">
      <c r="A270" s="12">
        <v>5</v>
      </c>
      <c r="B270" s="13" t="s">
        <v>786</v>
      </c>
      <c r="C270" s="18" t="s">
        <v>360</v>
      </c>
      <c r="D270" s="15">
        <v>2.21</v>
      </c>
      <c r="E270" s="101">
        <f t="shared" si="12"/>
        <v>11.05</v>
      </c>
      <c r="F270" s="59"/>
      <c r="G270" s="126"/>
      <c r="I270" s="132"/>
      <c r="J270" s="13"/>
      <c r="K270" s="126"/>
    </row>
    <row r="271" spans="1:11" ht="15" customHeight="1">
      <c r="A271" s="12">
        <v>5</v>
      </c>
      <c r="B271" s="13" t="s">
        <v>786</v>
      </c>
      <c r="C271" s="18" t="s">
        <v>620</v>
      </c>
      <c r="D271" s="15">
        <v>2.92</v>
      </c>
      <c r="E271" s="101">
        <f t="shared" si="12"/>
        <v>14.6</v>
      </c>
      <c r="F271" s="59"/>
      <c r="G271" s="126"/>
      <c r="I271" s="132"/>
      <c r="J271" s="13"/>
      <c r="K271" s="126"/>
    </row>
    <row r="272" spans="1:11" ht="15" customHeight="1">
      <c r="A272" s="12">
        <v>15</v>
      </c>
      <c r="B272" s="13" t="s">
        <v>786</v>
      </c>
      <c r="C272" s="18" t="s">
        <v>621</v>
      </c>
      <c r="D272" s="15">
        <v>3.5</v>
      </c>
      <c r="E272" s="101">
        <f t="shared" si="12"/>
        <v>52.5</v>
      </c>
      <c r="F272" s="59"/>
      <c r="G272" s="126"/>
      <c r="I272" s="132"/>
      <c r="J272" s="13"/>
      <c r="K272" s="126"/>
    </row>
    <row r="273" spans="1:11" ht="15" customHeight="1">
      <c r="A273" s="12">
        <v>15</v>
      </c>
      <c r="B273" s="13" t="s">
        <v>786</v>
      </c>
      <c r="C273" s="18" t="s">
        <v>622</v>
      </c>
      <c r="D273" s="15">
        <v>7.02</v>
      </c>
      <c r="E273" s="101">
        <f t="shared" si="12"/>
        <v>105.3</v>
      </c>
      <c r="F273" s="59"/>
      <c r="G273" s="126"/>
      <c r="I273" s="132"/>
      <c r="J273" s="13"/>
      <c r="K273" s="126"/>
    </row>
    <row r="274" spans="1:11" ht="15" customHeight="1">
      <c r="A274" s="12">
        <v>1</v>
      </c>
      <c r="B274" s="13" t="s">
        <v>786</v>
      </c>
      <c r="C274" s="18" t="s">
        <v>361</v>
      </c>
      <c r="D274" s="15">
        <v>8.31</v>
      </c>
      <c r="E274" s="101">
        <f t="shared" si="12"/>
        <v>8.31</v>
      </c>
      <c r="F274" s="59"/>
      <c r="G274" s="126"/>
      <c r="I274" s="132"/>
      <c r="J274" s="13"/>
      <c r="K274" s="126"/>
    </row>
    <row r="275" spans="1:11" ht="15" customHeight="1">
      <c r="A275" s="12">
        <v>1</v>
      </c>
      <c r="B275" s="13" t="s">
        <v>786</v>
      </c>
      <c r="C275" s="18" t="s">
        <v>362</v>
      </c>
      <c r="D275" s="15">
        <v>11.98</v>
      </c>
      <c r="E275" s="101">
        <f t="shared" si="12"/>
        <v>11.98</v>
      </c>
      <c r="F275" s="59"/>
      <c r="G275" s="126"/>
      <c r="I275" s="132"/>
      <c r="J275" s="13"/>
      <c r="K275" s="126"/>
    </row>
    <row r="276" spans="2:11" ht="15" customHeight="1">
      <c r="B276" s="11"/>
      <c r="C276" s="11" t="s">
        <v>773</v>
      </c>
      <c r="D276" s="123"/>
      <c r="F276" s="59"/>
      <c r="G276" s="126"/>
      <c r="I276" s="132"/>
      <c r="J276" s="11"/>
      <c r="K276" s="126"/>
    </row>
    <row r="277" spans="1:11" ht="15" customHeight="1">
      <c r="A277" s="12">
        <v>30</v>
      </c>
      <c r="B277" s="13" t="s">
        <v>88</v>
      </c>
      <c r="C277" s="14" t="s">
        <v>811</v>
      </c>
      <c r="D277" s="15">
        <v>0.3</v>
      </c>
      <c r="E277" s="15">
        <f aca="true" t="shared" si="13" ref="E277:E298">A277*D277</f>
        <v>9</v>
      </c>
      <c r="F277" s="59"/>
      <c r="G277" s="126"/>
      <c r="I277" s="132"/>
      <c r="J277" s="13"/>
      <c r="K277" s="126"/>
    </row>
    <row r="278" spans="1:11" ht="15" customHeight="1">
      <c r="A278" s="12">
        <v>30</v>
      </c>
      <c r="B278" s="13" t="s">
        <v>88</v>
      </c>
      <c r="C278" s="14" t="s">
        <v>809</v>
      </c>
      <c r="D278" s="15">
        <v>0.45</v>
      </c>
      <c r="E278" s="15">
        <f t="shared" si="13"/>
        <v>13.5</v>
      </c>
      <c r="F278" s="59"/>
      <c r="G278" s="126"/>
      <c r="I278" s="132"/>
      <c r="J278" s="13"/>
      <c r="K278" s="126"/>
    </row>
    <row r="279" spans="1:11" ht="15" customHeight="1">
      <c r="A279" s="12">
        <v>30</v>
      </c>
      <c r="B279" s="13" t="s">
        <v>88</v>
      </c>
      <c r="C279" s="14" t="s">
        <v>810</v>
      </c>
      <c r="D279" s="15">
        <v>0.37</v>
      </c>
      <c r="E279" s="15">
        <f t="shared" si="13"/>
        <v>11.1</v>
      </c>
      <c r="F279" s="59"/>
      <c r="G279" s="126"/>
      <c r="I279" s="132"/>
      <c r="J279" s="13"/>
      <c r="K279" s="126"/>
    </row>
    <row r="280" spans="1:11" ht="15" customHeight="1">
      <c r="A280" s="12">
        <v>30</v>
      </c>
      <c r="B280" s="13" t="s">
        <v>88</v>
      </c>
      <c r="C280" s="14" t="s">
        <v>959</v>
      </c>
      <c r="D280" s="15">
        <v>0.45</v>
      </c>
      <c r="E280" s="15">
        <f t="shared" si="13"/>
        <v>13.5</v>
      </c>
      <c r="F280" s="59"/>
      <c r="G280" s="126"/>
      <c r="I280" s="132"/>
      <c r="J280" s="13"/>
      <c r="K280" s="126"/>
    </row>
    <row r="281" spans="1:11" ht="41.25" customHeight="1">
      <c r="A281" s="12">
        <v>30</v>
      </c>
      <c r="B281" s="13" t="s">
        <v>88</v>
      </c>
      <c r="C281" s="14" t="s">
        <v>213</v>
      </c>
      <c r="D281" s="15">
        <v>1.07</v>
      </c>
      <c r="E281" s="15">
        <f t="shared" si="13"/>
        <v>32.1</v>
      </c>
      <c r="F281" s="59"/>
      <c r="G281" s="126"/>
      <c r="I281" s="132"/>
      <c r="J281" s="13"/>
      <c r="K281" s="126"/>
    </row>
    <row r="282" spans="1:11" ht="41.25" customHeight="1">
      <c r="A282" s="12">
        <v>30</v>
      </c>
      <c r="B282" s="13" t="s">
        <v>88</v>
      </c>
      <c r="C282" s="16" t="s">
        <v>214</v>
      </c>
      <c r="D282" s="15">
        <v>0.76</v>
      </c>
      <c r="E282" s="15">
        <f t="shared" si="13"/>
        <v>22.8</v>
      </c>
      <c r="F282" s="59"/>
      <c r="G282" s="126"/>
      <c r="I282" s="132"/>
      <c r="J282" s="13"/>
      <c r="K282" s="126"/>
    </row>
    <row r="283" spans="1:11" ht="15" customHeight="1">
      <c r="A283" s="122">
        <v>50</v>
      </c>
      <c r="B283" s="13" t="s">
        <v>88</v>
      </c>
      <c r="C283" s="16" t="s">
        <v>215</v>
      </c>
      <c r="D283" s="15">
        <v>0.73</v>
      </c>
      <c r="E283" s="15">
        <f t="shared" si="13"/>
        <v>36.5</v>
      </c>
      <c r="F283" s="59"/>
      <c r="G283" s="126"/>
      <c r="I283" s="132"/>
      <c r="J283" s="13"/>
      <c r="K283" s="126"/>
    </row>
    <row r="284" spans="1:11" ht="15" customHeight="1">
      <c r="A284" s="122">
        <v>50</v>
      </c>
      <c r="B284" s="13" t="s">
        <v>88</v>
      </c>
      <c r="C284" s="16" t="s">
        <v>216</v>
      </c>
      <c r="D284" s="17">
        <v>0.49</v>
      </c>
      <c r="E284" s="15">
        <f t="shared" si="13"/>
        <v>24.5</v>
      </c>
      <c r="F284" s="59"/>
      <c r="G284" s="126"/>
      <c r="I284" s="132"/>
      <c r="J284" s="13"/>
      <c r="K284" s="126"/>
    </row>
    <row r="285" spans="1:11" ht="15" customHeight="1">
      <c r="A285" s="122">
        <v>30</v>
      </c>
      <c r="B285" s="13" t="s">
        <v>88</v>
      </c>
      <c r="C285" s="14" t="s">
        <v>217</v>
      </c>
      <c r="D285" s="15">
        <v>0.65</v>
      </c>
      <c r="E285" s="15">
        <f t="shared" si="13"/>
        <v>19.5</v>
      </c>
      <c r="F285" s="59"/>
      <c r="G285" s="126"/>
      <c r="I285" s="132"/>
      <c r="J285" s="13"/>
      <c r="K285" s="126"/>
    </row>
    <row r="286" spans="1:11" ht="15" customHeight="1">
      <c r="A286" s="122">
        <v>30</v>
      </c>
      <c r="B286" s="13" t="s">
        <v>88</v>
      </c>
      <c r="C286" s="14" t="s">
        <v>218</v>
      </c>
      <c r="D286" s="15">
        <v>0.56</v>
      </c>
      <c r="E286" s="15">
        <f t="shared" si="13"/>
        <v>16.8</v>
      </c>
      <c r="F286" s="59"/>
      <c r="G286" s="126"/>
      <c r="I286" s="132"/>
      <c r="J286" s="13"/>
      <c r="K286" s="126"/>
    </row>
    <row r="287" spans="1:11" ht="25.5">
      <c r="A287" s="122">
        <v>50</v>
      </c>
      <c r="B287" s="13" t="s">
        <v>88</v>
      </c>
      <c r="C287" s="14" t="s">
        <v>205</v>
      </c>
      <c r="D287" s="15">
        <v>0.4</v>
      </c>
      <c r="E287" s="15">
        <f t="shared" si="13"/>
        <v>20</v>
      </c>
      <c r="F287" s="59"/>
      <c r="G287" s="126"/>
      <c r="I287" s="132"/>
      <c r="J287" s="13"/>
      <c r="K287" s="126"/>
    </row>
    <row r="288" spans="1:11" ht="25.5">
      <c r="A288" s="122">
        <v>30</v>
      </c>
      <c r="B288" s="13" t="s">
        <v>88</v>
      </c>
      <c r="C288" s="14" t="s">
        <v>206</v>
      </c>
      <c r="D288" s="15">
        <v>0.81</v>
      </c>
      <c r="E288" s="15">
        <f t="shared" si="13"/>
        <v>24.3</v>
      </c>
      <c r="F288" s="59"/>
      <c r="G288" s="126"/>
      <c r="I288" s="132"/>
      <c r="J288" s="13"/>
      <c r="K288" s="126"/>
    </row>
    <row r="289" spans="1:11" ht="25.5">
      <c r="A289" s="12">
        <v>50</v>
      </c>
      <c r="B289" s="13" t="s">
        <v>88</v>
      </c>
      <c r="C289" s="14" t="s">
        <v>207</v>
      </c>
      <c r="D289" s="15">
        <v>1.06</v>
      </c>
      <c r="E289" s="15">
        <f t="shared" si="13"/>
        <v>53</v>
      </c>
      <c r="F289" s="59"/>
      <c r="G289" s="126"/>
      <c r="I289" s="132"/>
      <c r="J289" s="13"/>
      <c r="K289" s="126"/>
    </row>
    <row r="290" spans="1:11" ht="25.5" customHeight="1">
      <c r="A290" s="12">
        <v>50</v>
      </c>
      <c r="B290" s="13" t="s">
        <v>88</v>
      </c>
      <c r="C290" s="14" t="s">
        <v>208</v>
      </c>
      <c r="D290" s="15">
        <v>1.29</v>
      </c>
      <c r="E290" s="15">
        <f t="shared" si="13"/>
        <v>64.5</v>
      </c>
      <c r="F290" s="59"/>
      <c r="G290" s="126"/>
      <c r="I290" s="132"/>
      <c r="J290" s="13"/>
      <c r="K290" s="126"/>
    </row>
    <row r="291" spans="1:11" ht="25.5">
      <c r="A291" s="12">
        <v>15</v>
      </c>
      <c r="B291" s="13" t="s">
        <v>88</v>
      </c>
      <c r="C291" s="14" t="s">
        <v>209</v>
      </c>
      <c r="D291" s="15">
        <v>1.94</v>
      </c>
      <c r="E291" s="15">
        <f t="shared" si="13"/>
        <v>29.099999999999998</v>
      </c>
      <c r="F291" s="59"/>
      <c r="G291" s="126"/>
      <c r="I291" s="132"/>
      <c r="J291" s="13"/>
      <c r="K291" s="126"/>
    </row>
    <row r="292" spans="1:11" ht="25.5">
      <c r="A292" s="12">
        <v>30</v>
      </c>
      <c r="B292" s="13" t="s">
        <v>88</v>
      </c>
      <c r="C292" s="14" t="s">
        <v>210</v>
      </c>
      <c r="D292" s="15">
        <v>3.18</v>
      </c>
      <c r="E292" s="15">
        <f t="shared" si="13"/>
        <v>95.4</v>
      </c>
      <c r="F292" s="59"/>
      <c r="G292" s="126"/>
      <c r="I292" s="132"/>
      <c r="J292" s="13"/>
      <c r="K292" s="126"/>
    </row>
    <row r="293" spans="1:11" ht="25.5">
      <c r="A293" s="12">
        <v>5</v>
      </c>
      <c r="B293" s="13" t="s">
        <v>88</v>
      </c>
      <c r="C293" s="14" t="s">
        <v>211</v>
      </c>
      <c r="D293" s="15">
        <v>5.05</v>
      </c>
      <c r="E293" s="15">
        <f t="shared" si="13"/>
        <v>25.25</v>
      </c>
      <c r="F293" s="59"/>
      <c r="G293" s="126"/>
      <c r="I293" s="132"/>
      <c r="J293" s="13"/>
      <c r="K293" s="126"/>
    </row>
    <row r="294" spans="1:11" ht="25.5">
      <c r="A294" s="12">
        <v>5</v>
      </c>
      <c r="B294" s="13" t="s">
        <v>88</v>
      </c>
      <c r="C294" s="14" t="s">
        <v>212</v>
      </c>
      <c r="D294" s="15">
        <v>7.07</v>
      </c>
      <c r="E294" s="15">
        <f t="shared" si="13"/>
        <v>35.35</v>
      </c>
      <c r="F294" s="59"/>
      <c r="G294" s="126"/>
      <c r="I294" s="132"/>
      <c r="J294" s="13"/>
      <c r="K294" s="126"/>
    </row>
    <row r="295" spans="1:11" ht="25.5">
      <c r="A295" s="12">
        <v>5</v>
      </c>
      <c r="B295" s="13" t="s">
        <v>88</v>
      </c>
      <c r="C295" s="14" t="s">
        <v>534</v>
      </c>
      <c r="D295" s="15">
        <v>1.63</v>
      </c>
      <c r="E295" s="15">
        <f t="shared" si="13"/>
        <v>8.149999999999999</v>
      </c>
      <c r="F295" s="59"/>
      <c r="G295" s="126"/>
      <c r="I295" s="132"/>
      <c r="J295" s="13"/>
      <c r="K295" s="126"/>
    </row>
    <row r="296" spans="1:11" ht="25.5">
      <c r="A296" s="12">
        <v>15</v>
      </c>
      <c r="B296" s="13" t="s">
        <v>88</v>
      </c>
      <c r="C296" s="14" t="s">
        <v>535</v>
      </c>
      <c r="D296" s="15">
        <v>1.59</v>
      </c>
      <c r="E296" s="15">
        <f t="shared" si="13"/>
        <v>23.85</v>
      </c>
      <c r="F296" s="59"/>
      <c r="G296" s="126"/>
      <c r="I296" s="132"/>
      <c r="J296" s="13"/>
      <c r="K296" s="126"/>
    </row>
    <row r="297" spans="1:11" ht="25.5">
      <c r="A297" s="12">
        <v>15</v>
      </c>
      <c r="B297" s="13" t="s">
        <v>88</v>
      </c>
      <c r="C297" s="14" t="s">
        <v>536</v>
      </c>
      <c r="D297" s="15">
        <v>2.36</v>
      </c>
      <c r="E297" s="15">
        <f t="shared" si="13"/>
        <v>35.4</v>
      </c>
      <c r="F297" s="59"/>
      <c r="G297" s="126"/>
      <c r="I297" s="132"/>
      <c r="J297" s="13"/>
      <c r="K297" s="126"/>
    </row>
    <row r="298" spans="1:11" ht="25.5">
      <c r="A298" s="12">
        <v>5</v>
      </c>
      <c r="B298" s="13" t="s">
        <v>88</v>
      </c>
      <c r="C298" s="14" t="s">
        <v>537</v>
      </c>
      <c r="D298" s="15">
        <v>2.97</v>
      </c>
      <c r="E298" s="15">
        <f t="shared" si="13"/>
        <v>14.850000000000001</v>
      </c>
      <c r="F298" s="59"/>
      <c r="G298" s="126"/>
      <c r="I298" s="132"/>
      <c r="J298" s="13"/>
      <c r="K298" s="126"/>
    </row>
    <row r="299" spans="1:11" s="10" customFormat="1" ht="24.75" customHeight="1">
      <c r="A299" s="107"/>
      <c r="B299" s="9" t="s">
        <v>786</v>
      </c>
      <c r="C299" s="9" t="s">
        <v>101</v>
      </c>
      <c r="D299" s="92" t="s">
        <v>702</v>
      </c>
      <c r="E299" s="92" t="s">
        <v>703</v>
      </c>
      <c r="F299" s="125"/>
      <c r="G299" s="126"/>
      <c r="H299" s="131"/>
      <c r="I299" s="132"/>
      <c r="J299" s="9"/>
      <c r="K299" s="126"/>
    </row>
    <row r="300" spans="1:11" ht="25.5">
      <c r="A300" s="12">
        <v>10</v>
      </c>
      <c r="B300" s="13" t="s">
        <v>88</v>
      </c>
      <c r="C300" s="14" t="s">
        <v>538</v>
      </c>
      <c r="D300" s="15">
        <v>5.72</v>
      </c>
      <c r="E300" s="15">
        <f aca="true" t="shared" si="14" ref="E300:E321">A300*D300</f>
        <v>57.199999999999996</v>
      </c>
      <c r="F300" s="59"/>
      <c r="G300" s="126"/>
      <c r="I300" s="132"/>
      <c r="J300" s="13"/>
      <c r="K300" s="126"/>
    </row>
    <row r="301" spans="1:11" ht="25.5">
      <c r="A301" s="12">
        <v>5</v>
      </c>
      <c r="B301" s="13" t="s">
        <v>88</v>
      </c>
      <c r="C301" s="14" t="s">
        <v>539</v>
      </c>
      <c r="D301" s="15">
        <v>7.79</v>
      </c>
      <c r="E301" s="15">
        <f t="shared" si="14"/>
        <v>38.95</v>
      </c>
      <c r="F301" s="59"/>
      <c r="G301" s="126"/>
      <c r="I301" s="132"/>
      <c r="J301" s="13"/>
      <c r="K301" s="126"/>
    </row>
    <row r="302" spans="1:11" ht="25.5">
      <c r="A302" s="12">
        <v>2</v>
      </c>
      <c r="B302" s="13" t="s">
        <v>88</v>
      </c>
      <c r="C302" s="14" t="s">
        <v>540</v>
      </c>
      <c r="D302" s="15">
        <v>10.85</v>
      </c>
      <c r="E302" s="101">
        <f t="shared" si="14"/>
        <v>21.7</v>
      </c>
      <c r="F302" s="59"/>
      <c r="G302" s="126"/>
      <c r="I302" s="132"/>
      <c r="J302" s="13"/>
      <c r="K302" s="126"/>
    </row>
    <row r="303" spans="1:11" ht="25.5">
      <c r="A303" s="12">
        <v>5</v>
      </c>
      <c r="B303" s="13" t="s">
        <v>88</v>
      </c>
      <c r="C303" s="14" t="s">
        <v>541</v>
      </c>
      <c r="D303" s="15">
        <v>1.29</v>
      </c>
      <c r="E303" s="101">
        <f t="shared" si="14"/>
        <v>6.45</v>
      </c>
      <c r="F303" s="59"/>
      <c r="G303" s="126"/>
      <c r="I303" s="132"/>
      <c r="J303" s="13"/>
      <c r="K303" s="126"/>
    </row>
    <row r="304" spans="1:11" ht="25.5">
      <c r="A304" s="12">
        <v>5</v>
      </c>
      <c r="B304" s="13" t="s">
        <v>88</v>
      </c>
      <c r="C304" s="14" t="s">
        <v>542</v>
      </c>
      <c r="D304" s="15">
        <v>2.28</v>
      </c>
      <c r="E304" s="101">
        <f t="shared" si="14"/>
        <v>11.399999999999999</v>
      </c>
      <c r="F304" s="59"/>
      <c r="G304" s="126"/>
      <c r="I304" s="132"/>
      <c r="J304" s="13"/>
      <c r="K304" s="126"/>
    </row>
    <row r="305" spans="1:11" ht="25.5">
      <c r="A305" s="12">
        <v>5</v>
      </c>
      <c r="B305" s="13" t="s">
        <v>88</v>
      </c>
      <c r="C305" s="14" t="s">
        <v>543</v>
      </c>
      <c r="D305" s="15">
        <v>2.95</v>
      </c>
      <c r="E305" s="101">
        <f t="shared" si="14"/>
        <v>14.75</v>
      </c>
      <c r="F305" s="59"/>
      <c r="G305" s="126"/>
      <c r="I305" s="132"/>
      <c r="J305" s="13"/>
      <c r="K305" s="126"/>
    </row>
    <row r="306" spans="1:11" ht="25.5">
      <c r="A306" s="12">
        <v>2</v>
      </c>
      <c r="B306" s="13" t="s">
        <v>88</v>
      </c>
      <c r="C306" s="14" t="s">
        <v>544</v>
      </c>
      <c r="D306" s="15">
        <v>5.06</v>
      </c>
      <c r="E306" s="101">
        <f t="shared" si="14"/>
        <v>10.12</v>
      </c>
      <c r="F306" s="59"/>
      <c r="G306" s="126"/>
      <c r="I306" s="132"/>
      <c r="J306" s="13"/>
      <c r="K306" s="126"/>
    </row>
    <row r="307" spans="1:11" ht="25.5">
      <c r="A307" s="12">
        <v>2</v>
      </c>
      <c r="B307" s="13" t="s">
        <v>88</v>
      </c>
      <c r="C307" s="14" t="s">
        <v>545</v>
      </c>
      <c r="D307" s="15">
        <v>7.08</v>
      </c>
      <c r="E307" s="101">
        <f t="shared" si="14"/>
        <v>14.16</v>
      </c>
      <c r="F307" s="59"/>
      <c r="G307" s="126"/>
      <c r="I307" s="132"/>
      <c r="J307" s="13"/>
      <c r="K307" s="126"/>
    </row>
    <row r="308" spans="1:11" ht="25.5">
      <c r="A308" s="12">
        <v>15</v>
      </c>
      <c r="B308" s="13" t="s">
        <v>88</v>
      </c>
      <c r="C308" s="14" t="s">
        <v>546</v>
      </c>
      <c r="D308" s="15">
        <v>11.21</v>
      </c>
      <c r="E308" s="101">
        <f t="shared" si="14"/>
        <v>168.15</v>
      </c>
      <c r="F308" s="59"/>
      <c r="G308" s="126"/>
      <c r="I308" s="132"/>
      <c r="J308" s="13"/>
      <c r="K308" s="126"/>
    </row>
    <row r="309" spans="1:11" ht="25.5">
      <c r="A309" s="12">
        <v>2</v>
      </c>
      <c r="B309" s="13" t="s">
        <v>88</v>
      </c>
      <c r="C309" s="14" t="s">
        <v>547</v>
      </c>
      <c r="D309" s="15">
        <v>15.57</v>
      </c>
      <c r="E309" s="101">
        <f t="shared" si="14"/>
        <v>31.14</v>
      </c>
      <c r="F309" s="59"/>
      <c r="G309" s="126"/>
      <c r="I309" s="132"/>
      <c r="J309" s="13"/>
      <c r="K309" s="126"/>
    </row>
    <row r="310" spans="1:11" ht="15" customHeight="1">
      <c r="A310" s="12">
        <v>10</v>
      </c>
      <c r="B310" s="13" t="s">
        <v>786</v>
      </c>
      <c r="C310" s="18" t="s">
        <v>905</v>
      </c>
      <c r="D310" s="15">
        <v>1.34</v>
      </c>
      <c r="E310" s="101">
        <f t="shared" si="14"/>
        <v>13.4</v>
      </c>
      <c r="F310" s="59"/>
      <c r="G310" s="126"/>
      <c r="I310" s="132"/>
      <c r="J310" s="13"/>
      <c r="K310" s="126"/>
    </row>
    <row r="311" spans="1:11" ht="15" customHeight="1">
      <c r="A311" s="12">
        <v>10</v>
      </c>
      <c r="B311" s="13" t="s">
        <v>786</v>
      </c>
      <c r="C311" s="18" t="s">
        <v>906</v>
      </c>
      <c r="D311" s="15">
        <v>2.17</v>
      </c>
      <c r="E311" s="101">
        <f t="shared" si="14"/>
        <v>21.7</v>
      </c>
      <c r="F311" s="59"/>
      <c r="G311" s="126"/>
      <c r="I311" s="132"/>
      <c r="J311" s="13"/>
      <c r="K311" s="126"/>
    </row>
    <row r="312" spans="1:11" ht="15" customHeight="1">
      <c r="A312" s="12">
        <v>2</v>
      </c>
      <c r="B312" s="13" t="s">
        <v>786</v>
      </c>
      <c r="C312" s="18" t="s">
        <v>907</v>
      </c>
      <c r="D312" s="15">
        <v>2.47</v>
      </c>
      <c r="E312" s="101">
        <f t="shared" si="14"/>
        <v>4.94</v>
      </c>
      <c r="F312" s="59"/>
      <c r="G312" s="126"/>
      <c r="I312" s="132"/>
      <c r="J312" s="13"/>
      <c r="K312" s="126"/>
    </row>
    <row r="313" spans="1:11" ht="15" customHeight="1">
      <c r="A313" s="12">
        <v>5</v>
      </c>
      <c r="B313" s="13" t="s">
        <v>786</v>
      </c>
      <c r="C313" s="18" t="s">
        <v>908</v>
      </c>
      <c r="D313" s="15">
        <v>3.2</v>
      </c>
      <c r="E313" s="101">
        <f t="shared" si="14"/>
        <v>16</v>
      </c>
      <c r="F313" s="59"/>
      <c r="G313" s="126"/>
      <c r="I313" s="132"/>
      <c r="J313" s="13"/>
      <c r="K313" s="126"/>
    </row>
    <row r="314" spans="1:11" ht="15" customHeight="1">
      <c r="A314" s="12">
        <v>2</v>
      </c>
      <c r="B314" s="13" t="s">
        <v>786</v>
      </c>
      <c r="C314" s="18" t="s">
        <v>909</v>
      </c>
      <c r="D314" s="15">
        <v>3.52</v>
      </c>
      <c r="E314" s="101">
        <f t="shared" si="14"/>
        <v>7.04</v>
      </c>
      <c r="F314" s="59"/>
      <c r="G314" s="126"/>
      <c r="I314" s="132"/>
      <c r="J314" s="13"/>
      <c r="K314" s="126"/>
    </row>
    <row r="315" spans="1:11" ht="15" customHeight="1">
      <c r="A315" s="12">
        <v>2</v>
      </c>
      <c r="B315" s="13" t="s">
        <v>786</v>
      </c>
      <c r="C315" s="18" t="s">
        <v>910</v>
      </c>
      <c r="D315" s="15">
        <v>5.17</v>
      </c>
      <c r="E315" s="101">
        <f t="shared" si="14"/>
        <v>10.34</v>
      </c>
      <c r="F315" s="59"/>
      <c r="G315" s="126"/>
      <c r="I315" s="132"/>
      <c r="J315" s="13"/>
      <c r="K315" s="126"/>
    </row>
    <row r="316" spans="1:11" ht="15" customHeight="1">
      <c r="A316" s="12">
        <v>1</v>
      </c>
      <c r="B316" s="13" t="s">
        <v>786</v>
      </c>
      <c r="C316" s="18" t="s">
        <v>911</v>
      </c>
      <c r="D316" s="15">
        <v>6.44</v>
      </c>
      <c r="E316" s="101">
        <f t="shared" si="14"/>
        <v>6.44</v>
      </c>
      <c r="F316" s="59"/>
      <c r="G316" s="126"/>
      <c r="I316" s="132"/>
      <c r="J316" s="13"/>
      <c r="K316" s="126"/>
    </row>
    <row r="317" spans="1:11" ht="15" customHeight="1">
      <c r="A317" s="12">
        <v>2</v>
      </c>
      <c r="B317" s="13" t="s">
        <v>786</v>
      </c>
      <c r="C317" s="18" t="s">
        <v>912</v>
      </c>
      <c r="D317" s="15">
        <v>12.04</v>
      </c>
      <c r="E317" s="101">
        <f t="shared" si="14"/>
        <v>24.08</v>
      </c>
      <c r="F317" s="59"/>
      <c r="G317" s="126"/>
      <c r="I317" s="132"/>
      <c r="J317" s="13"/>
      <c r="K317" s="126"/>
    </row>
    <row r="318" spans="1:11" ht="15" customHeight="1">
      <c r="A318" s="12">
        <v>1</v>
      </c>
      <c r="B318" s="13" t="s">
        <v>786</v>
      </c>
      <c r="C318" s="18" t="s">
        <v>913</v>
      </c>
      <c r="D318" s="15">
        <v>19.53</v>
      </c>
      <c r="E318" s="101">
        <f t="shared" si="14"/>
        <v>19.53</v>
      </c>
      <c r="F318" s="59"/>
      <c r="G318" s="126"/>
      <c r="I318" s="132"/>
      <c r="J318" s="13"/>
      <c r="K318" s="126"/>
    </row>
    <row r="319" spans="1:11" ht="15" customHeight="1">
      <c r="A319" s="12">
        <v>1</v>
      </c>
      <c r="B319" s="13" t="s">
        <v>786</v>
      </c>
      <c r="C319" s="18" t="s">
        <v>914</v>
      </c>
      <c r="D319" s="15">
        <v>23.65</v>
      </c>
      <c r="E319" s="101">
        <f t="shared" si="14"/>
        <v>23.65</v>
      </c>
      <c r="F319" s="59"/>
      <c r="G319" s="126"/>
      <c r="I319" s="132"/>
      <c r="J319" s="13"/>
      <c r="K319" s="126"/>
    </row>
    <row r="320" spans="1:11" ht="15" customHeight="1">
      <c r="A320" s="12">
        <v>1</v>
      </c>
      <c r="B320" s="13" t="s">
        <v>786</v>
      </c>
      <c r="C320" s="18" t="s">
        <v>915</v>
      </c>
      <c r="D320" s="15">
        <v>33.21</v>
      </c>
      <c r="E320" s="101">
        <f t="shared" si="14"/>
        <v>33.21</v>
      </c>
      <c r="F320" s="59"/>
      <c r="G320" s="126"/>
      <c r="I320" s="132"/>
      <c r="J320" s="13"/>
      <c r="K320" s="126"/>
    </row>
    <row r="321" spans="1:11" ht="15" customHeight="1">
      <c r="A321" s="12">
        <v>1</v>
      </c>
      <c r="B321" s="13" t="s">
        <v>786</v>
      </c>
      <c r="C321" s="18" t="s">
        <v>916</v>
      </c>
      <c r="D321" s="15">
        <v>51.52</v>
      </c>
      <c r="E321" s="101">
        <f t="shared" si="14"/>
        <v>51.52</v>
      </c>
      <c r="F321" s="59"/>
      <c r="G321" s="126"/>
      <c r="I321" s="132"/>
      <c r="J321" s="13"/>
      <c r="K321" s="126"/>
    </row>
    <row r="322" spans="2:11" ht="15" customHeight="1">
      <c r="B322" s="11"/>
      <c r="C322" s="11" t="s">
        <v>429</v>
      </c>
      <c r="D322" s="123"/>
      <c r="F322" s="59"/>
      <c r="G322" s="126"/>
      <c r="I322" s="132"/>
      <c r="J322" s="11"/>
      <c r="K322" s="126"/>
    </row>
    <row r="323" spans="1:11" ht="15" customHeight="1">
      <c r="A323" s="12">
        <v>2</v>
      </c>
      <c r="B323" s="13" t="s">
        <v>786</v>
      </c>
      <c r="C323" s="18" t="s">
        <v>655</v>
      </c>
      <c r="D323" s="15">
        <v>2.81</v>
      </c>
      <c r="E323" s="101">
        <f aca="true" t="shared" si="15" ref="E323:E336">A323*D323</f>
        <v>5.62</v>
      </c>
      <c r="F323" s="59"/>
      <c r="G323" s="126"/>
      <c r="I323" s="132"/>
      <c r="J323" s="13"/>
      <c r="K323" s="126"/>
    </row>
    <row r="324" spans="1:11" ht="15" customHeight="1">
      <c r="A324" s="12">
        <v>1</v>
      </c>
      <c r="B324" s="13" t="s">
        <v>786</v>
      </c>
      <c r="C324" s="18" t="s">
        <v>654</v>
      </c>
      <c r="D324" s="15">
        <v>2.81</v>
      </c>
      <c r="E324" s="101">
        <f t="shared" si="15"/>
        <v>2.81</v>
      </c>
      <c r="F324" s="59"/>
      <c r="G324" s="126"/>
      <c r="I324" s="132"/>
      <c r="J324" s="13"/>
      <c r="K324" s="126"/>
    </row>
    <row r="325" spans="1:11" ht="15" customHeight="1">
      <c r="A325" s="12">
        <v>1</v>
      </c>
      <c r="B325" s="13" t="s">
        <v>786</v>
      </c>
      <c r="C325" s="18" t="s">
        <v>653</v>
      </c>
      <c r="D325" s="15">
        <v>2.03</v>
      </c>
      <c r="E325" s="101">
        <f t="shared" si="15"/>
        <v>2.03</v>
      </c>
      <c r="F325" s="59"/>
      <c r="G325" s="126"/>
      <c r="I325" s="132"/>
      <c r="J325" s="13"/>
      <c r="K325" s="126"/>
    </row>
    <row r="326" spans="1:11" ht="15" customHeight="1">
      <c r="A326" s="12">
        <v>2</v>
      </c>
      <c r="B326" s="13" t="s">
        <v>786</v>
      </c>
      <c r="C326" s="18" t="s">
        <v>652</v>
      </c>
      <c r="D326" s="15">
        <v>1.47</v>
      </c>
      <c r="E326" s="101">
        <f t="shared" si="15"/>
        <v>2.94</v>
      </c>
      <c r="F326" s="59"/>
      <c r="G326" s="126"/>
      <c r="I326" s="132"/>
      <c r="J326" s="13"/>
      <c r="K326" s="126"/>
    </row>
    <row r="327" spans="1:11" ht="15" customHeight="1">
      <c r="A327" s="12">
        <v>2</v>
      </c>
      <c r="B327" s="13" t="s">
        <v>786</v>
      </c>
      <c r="C327" s="18" t="s">
        <v>651</v>
      </c>
      <c r="D327" s="15">
        <v>1.47</v>
      </c>
      <c r="E327" s="101">
        <f t="shared" si="15"/>
        <v>2.94</v>
      </c>
      <c r="F327" s="59"/>
      <c r="G327" s="126"/>
      <c r="I327" s="132"/>
      <c r="J327" s="13"/>
      <c r="K327" s="126"/>
    </row>
    <row r="328" spans="1:11" ht="15" customHeight="1">
      <c r="A328" s="12">
        <v>2</v>
      </c>
      <c r="B328" s="13" t="s">
        <v>786</v>
      </c>
      <c r="C328" s="18" t="s">
        <v>656</v>
      </c>
      <c r="D328" s="15">
        <v>5.5</v>
      </c>
      <c r="E328" s="101">
        <f t="shared" si="15"/>
        <v>11</v>
      </c>
      <c r="F328" s="59"/>
      <c r="G328" s="126"/>
      <c r="I328" s="132"/>
      <c r="J328" s="13"/>
      <c r="K328" s="126"/>
    </row>
    <row r="329" spans="1:11" ht="15" customHeight="1">
      <c r="A329" s="12">
        <v>2</v>
      </c>
      <c r="B329" s="13" t="s">
        <v>786</v>
      </c>
      <c r="C329" s="18" t="s">
        <v>650</v>
      </c>
      <c r="D329" s="15">
        <v>5.66</v>
      </c>
      <c r="E329" s="101">
        <f t="shared" si="15"/>
        <v>11.32</v>
      </c>
      <c r="F329" s="59"/>
      <c r="G329" s="126"/>
      <c r="I329" s="132"/>
      <c r="J329" s="13"/>
      <c r="K329" s="126"/>
    </row>
    <row r="330" spans="1:11" ht="15" customHeight="1">
      <c r="A330" s="12">
        <v>2</v>
      </c>
      <c r="B330" s="13" t="s">
        <v>786</v>
      </c>
      <c r="C330" s="18" t="s">
        <v>646</v>
      </c>
      <c r="D330" s="15">
        <v>0.95</v>
      </c>
      <c r="E330" s="101">
        <f t="shared" si="15"/>
        <v>1.9</v>
      </c>
      <c r="F330" s="59"/>
      <c r="G330" s="126"/>
      <c r="I330" s="132"/>
      <c r="J330" s="13"/>
      <c r="K330" s="126"/>
    </row>
    <row r="331" spans="1:11" ht="15" customHeight="1">
      <c r="A331" s="12">
        <v>3</v>
      </c>
      <c r="B331" s="13" t="s">
        <v>786</v>
      </c>
      <c r="C331" s="18" t="s">
        <v>648</v>
      </c>
      <c r="D331" s="15">
        <v>0.95</v>
      </c>
      <c r="E331" s="101">
        <f t="shared" si="15"/>
        <v>2.8499999999999996</v>
      </c>
      <c r="F331" s="59"/>
      <c r="G331" s="126"/>
      <c r="I331" s="132"/>
      <c r="J331" s="13"/>
      <c r="K331" s="126"/>
    </row>
    <row r="332" spans="1:11" ht="15" customHeight="1">
      <c r="A332" s="12">
        <v>2</v>
      </c>
      <c r="B332" s="13" t="s">
        <v>786</v>
      </c>
      <c r="C332" s="18" t="s">
        <v>645</v>
      </c>
      <c r="D332" s="15">
        <v>0.9</v>
      </c>
      <c r="E332" s="101">
        <f t="shared" si="15"/>
        <v>1.8</v>
      </c>
      <c r="F332" s="59"/>
      <c r="G332" s="126"/>
      <c r="I332" s="132"/>
      <c r="J332" s="13"/>
      <c r="K332" s="126"/>
    </row>
    <row r="333" spans="1:11" ht="15" customHeight="1">
      <c r="A333" s="12">
        <v>2</v>
      </c>
      <c r="B333" s="13" t="s">
        <v>786</v>
      </c>
      <c r="C333" s="18" t="s">
        <v>644</v>
      </c>
      <c r="D333" s="15">
        <v>0.57</v>
      </c>
      <c r="E333" s="101">
        <f t="shared" si="15"/>
        <v>1.14</v>
      </c>
      <c r="F333" s="59"/>
      <c r="G333" s="126"/>
      <c r="I333" s="132"/>
      <c r="J333" s="13"/>
      <c r="K333" s="126"/>
    </row>
    <row r="334" spans="1:11" ht="15" customHeight="1">
      <c r="A334" s="12">
        <v>2</v>
      </c>
      <c r="B334" s="13" t="s">
        <v>786</v>
      </c>
      <c r="C334" s="18" t="s">
        <v>649</v>
      </c>
      <c r="D334" s="15">
        <v>0.87</v>
      </c>
      <c r="E334" s="101">
        <f t="shared" si="15"/>
        <v>1.74</v>
      </c>
      <c r="F334" s="59"/>
      <c r="G334" s="126"/>
      <c r="I334" s="132"/>
      <c r="J334" s="13"/>
      <c r="K334" s="126"/>
    </row>
    <row r="335" spans="1:11" ht="15" customHeight="1">
      <c r="A335" s="12">
        <v>2</v>
      </c>
      <c r="B335" s="13" t="s">
        <v>786</v>
      </c>
      <c r="C335" s="18" t="s">
        <v>647</v>
      </c>
      <c r="D335" s="15">
        <v>2.85</v>
      </c>
      <c r="E335" s="101">
        <f t="shared" si="15"/>
        <v>5.7</v>
      </c>
      <c r="F335" s="59"/>
      <c r="G335" s="126"/>
      <c r="I335" s="132"/>
      <c r="J335" s="13"/>
      <c r="K335" s="126"/>
    </row>
    <row r="336" spans="1:11" ht="15" customHeight="1">
      <c r="A336" s="12">
        <v>2</v>
      </c>
      <c r="B336" s="13" t="s">
        <v>786</v>
      </c>
      <c r="C336" s="18" t="s">
        <v>643</v>
      </c>
      <c r="D336" s="15">
        <v>0.57</v>
      </c>
      <c r="E336" s="101">
        <f t="shared" si="15"/>
        <v>1.14</v>
      </c>
      <c r="F336" s="59"/>
      <c r="G336" s="126"/>
      <c r="I336" s="132"/>
      <c r="J336" s="13"/>
      <c r="K336" s="126"/>
    </row>
    <row r="337" spans="1:11" s="10" customFormat="1" ht="24.75" customHeight="1">
      <c r="A337" s="107"/>
      <c r="B337" s="9" t="s">
        <v>786</v>
      </c>
      <c r="C337" s="9" t="s">
        <v>101</v>
      </c>
      <c r="D337" s="92" t="s">
        <v>702</v>
      </c>
      <c r="E337" s="92" t="s">
        <v>703</v>
      </c>
      <c r="F337" s="59"/>
      <c r="G337" s="126"/>
      <c r="H337" s="131"/>
      <c r="I337" s="132"/>
      <c r="J337" s="9"/>
      <c r="K337" s="126"/>
    </row>
    <row r="338" spans="3:11" ht="15" customHeight="1">
      <c r="C338" s="11" t="s">
        <v>430</v>
      </c>
      <c r="D338" s="123"/>
      <c r="F338" s="59"/>
      <c r="G338" s="126"/>
      <c r="I338" s="132"/>
      <c r="K338" s="126"/>
    </row>
    <row r="339" spans="1:11" ht="15" customHeight="1">
      <c r="A339" s="22">
        <v>120</v>
      </c>
      <c r="B339" s="13" t="s">
        <v>786</v>
      </c>
      <c r="C339" s="18" t="s">
        <v>443</v>
      </c>
      <c r="D339" s="15">
        <v>0.16</v>
      </c>
      <c r="E339" s="101">
        <f aca="true" t="shared" si="16" ref="E339:E367">A339*D339</f>
        <v>19.2</v>
      </c>
      <c r="F339" s="59"/>
      <c r="G339" s="126"/>
      <c r="I339" s="132"/>
      <c r="J339" s="13"/>
      <c r="K339" s="126"/>
    </row>
    <row r="340" spans="1:11" ht="15" customHeight="1">
      <c r="A340" s="22">
        <v>2</v>
      </c>
      <c r="B340" s="13" t="s">
        <v>786</v>
      </c>
      <c r="C340" s="18" t="s">
        <v>431</v>
      </c>
      <c r="D340" s="15">
        <v>3.36</v>
      </c>
      <c r="E340" s="101">
        <f t="shared" si="16"/>
        <v>6.72</v>
      </c>
      <c r="F340" s="59"/>
      <c r="G340" s="126"/>
      <c r="I340" s="132"/>
      <c r="J340" s="13"/>
      <c r="K340" s="126"/>
    </row>
    <row r="341" spans="1:11" ht="15" customHeight="1">
      <c r="A341" s="22">
        <v>2</v>
      </c>
      <c r="B341" s="13" t="s">
        <v>786</v>
      </c>
      <c r="C341" s="18" t="s">
        <v>432</v>
      </c>
      <c r="D341" s="15">
        <v>4.12</v>
      </c>
      <c r="E341" s="101">
        <f t="shared" si="16"/>
        <v>8.24</v>
      </c>
      <c r="F341" s="59"/>
      <c r="G341" s="126"/>
      <c r="I341" s="132"/>
      <c r="J341" s="13"/>
      <c r="K341" s="126"/>
    </row>
    <row r="342" spans="1:11" ht="15" customHeight="1">
      <c r="A342" s="22">
        <v>2</v>
      </c>
      <c r="B342" s="13" t="s">
        <v>786</v>
      </c>
      <c r="C342" s="18" t="s">
        <v>433</v>
      </c>
      <c r="D342" s="15">
        <v>6.37</v>
      </c>
      <c r="E342" s="101">
        <f t="shared" si="16"/>
        <v>12.74</v>
      </c>
      <c r="F342" s="59"/>
      <c r="G342" s="126"/>
      <c r="I342" s="132"/>
      <c r="J342" s="13"/>
      <c r="K342" s="126"/>
    </row>
    <row r="343" spans="1:11" ht="15" customHeight="1">
      <c r="A343" s="22">
        <v>2</v>
      </c>
      <c r="B343" s="13" t="s">
        <v>786</v>
      </c>
      <c r="C343" s="18" t="s">
        <v>434</v>
      </c>
      <c r="D343" s="15">
        <v>10.75</v>
      </c>
      <c r="E343" s="101">
        <f t="shared" si="16"/>
        <v>21.5</v>
      </c>
      <c r="F343" s="59"/>
      <c r="G343" s="126"/>
      <c r="I343" s="132"/>
      <c r="J343" s="13"/>
      <c r="K343" s="126"/>
    </row>
    <row r="344" spans="1:11" ht="15" customHeight="1">
      <c r="A344" s="22">
        <v>2</v>
      </c>
      <c r="B344" s="13" t="s">
        <v>786</v>
      </c>
      <c r="C344" s="18" t="s">
        <v>435</v>
      </c>
      <c r="D344" s="15">
        <v>15.84</v>
      </c>
      <c r="E344" s="101">
        <f t="shared" si="16"/>
        <v>31.68</v>
      </c>
      <c r="F344" s="59"/>
      <c r="G344" s="126"/>
      <c r="I344" s="132"/>
      <c r="J344" s="13"/>
      <c r="K344" s="126"/>
    </row>
    <row r="345" spans="1:11" ht="15" customHeight="1">
      <c r="A345" s="22">
        <v>1</v>
      </c>
      <c r="B345" s="13" t="s">
        <v>786</v>
      </c>
      <c r="C345" s="18" t="s">
        <v>436</v>
      </c>
      <c r="D345" s="98">
        <v>23.49</v>
      </c>
      <c r="E345" s="101">
        <f t="shared" si="16"/>
        <v>23.49</v>
      </c>
      <c r="F345" s="59"/>
      <c r="G345" s="126"/>
      <c r="I345" s="132"/>
      <c r="J345" s="13"/>
      <c r="K345" s="126"/>
    </row>
    <row r="346" spans="1:11" ht="15" customHeight="1">
      <c r="A346" s="22">
        <v>1</v>
      </c>
      <c r="B346" s="13" t="s">
        <v>786</v>
      </c>
      <c r="C346" s="18" t="s">
        <v>437</v>
      </c>
      <c r="D346" s="98">
        <v>61.53</v>
      </c>
      <c r="E346" s="101">
        <f t="shared" si="16"/>
        <v>61.53</v>
      </c>
      <c r="F346" s="59"/>
      <c r="G346" s="126"/>
      <c r="I346" s="132"/>
      <c r="J346" s="13"/>
      <c r="K346" s="126"/>
    </row>
    <row r="347" spans="1:11" ht="15" customHeight="1">
      <c r="A347" s="22">
        <v>10</v>
      </c>
      <c r="B347" s="13" t="s">
        <v>786</v>
      </c>
      <c r="C347" s="18" t="s">
        <v>657</v>
      </c>
      <c r="D347" s="98">
        <v>1.99</v>
      </c>
      <c r="E347" s="101">
        <f t="shared" si="16"/>
        <v>19.9</v>
      </c>
      <c r="F347" s="59"/>
      <c r="G347" s="126"/>
      <c r="I347" s="132"/>
      <c r="J347" s="13"/>
      <c r="K347" s="126"/>
    </row>
    <row r="348" spans="1:11" ht="15" customHeight="1">
      <c r="A348" s="22">
        <v>10</v>
      </c>
      <c r="B348" s="13" t="s">
        <v>786</v>
      </c>
      <c r="C348" s="18" t="s">
        <v>658</v>
      </c>
      <c r="D348" s="98">
        <v>2.36</v>
      </c>
      <c r="E348" s="101">
        <f t="shared" si="16"/>
        <v>23.599999999999998</v>
      </c>
      <c r="F348" s="59"/>
      <c r="G348" s="126"/>
      <c r="I348" s="132"/>
      <c r="J348" s="13"/>
      <c r="K348" s="126"/>
    </row>
    <row r="349" spans="1:11" ht="15" customHeight="1">
      <c r="A349" s="22">
        <v>10</v>
      </c>
      <c r="B349" s="13" t="s">
        <v>786</v>
      </c>
      <c r="C349" s="18" t="s">
        <v>659</v>
      </c>
      <c r="D349" s="98">
        <v>2.56</v>
      </c>
      <c r="E349" s="101">
        <f t="shared" si="16"/>
        <v>25.6</v>
      </c>
      <c r="F349" s="59"/>
      <c r="G349" s="126"/>
      <c r="I349" s="132"/>
      <c r="J349" s="13"/>
      <c r="K349" s="126"/>
    </row>
    <row r="350" spans="1:11" ht="15" customHeight="1">
      <c r="A350" s="22">
        <v>10</v>
      </c>
      <c r="B350" s="13" t="s">
        <v>786</v>
      </c>
      <c r="C350" s="18" t="s">
        <v>660</v>
      </c>
      <c r="D350" s="98">
        <v>4.92</v>
      </c>
      <c r="E350" s="101">
        <f t="shared" si="16"/>
        <v>49.2</v>
      </c>
      <c r="F350" s="59"/>
      <c r="G350" s="126"/>
      <c r="I350" s="132"/>
      <c r="J350" s="13"/>
      <c r="K350" s="126"/>
    </row>
    <row r="351" spans="1:11" ht="15" customHeight="1">
      <c r="A351" s="22">
        <v>10</v>
      </c>
      <c r="B351" s="13" t="s">
        <v>786</v>
      </c>
      <c r="C351" s="18" t="s">
        <v>661</v>
      </c>
      <c r="D351" s="98">
        <v>5.8</v>
      </c>
      <c r="E351" s="101">
        <f t="shared" si="16"/>
        <v>58</v>
      </c>
      <c r="F351" s="59"/>
      <c r="G351" s="126"/>
      <c r="I351" s="132"/>
      <c r="J351" s="13"/>
      <c r="K351" s="126"/>
    </row>
    <row r="352" spans="1:11" ht="15" customHeight="1">
      <c r="A352" s="22">
        <v>2</v>
      </c>
      <c r="B352" s="13" t="s">
        <v>786</v>
      </c>
      <c r="C352" s="18" t="s">
        <v>662</v>
      </c>
      <c r="D352" s="98">
        <v>8.61</v>
      </c>
      <c r="E352" s="101">
        <f t="shared" si="16"/>
        <v>17.22</v>
      </c>
      <c r="F352" s="59"/>
      <c r="G352" s="126"/>
      <c r="I352" s="132"/>
      <c r="J352" s="13"/>
      <c r="K352" s="126"/>
    </row>
    <row r="353" spans="1:11" ht="15" customHeight="1">
      <c r="A353" s="22">
        <v>120</v>
      </c>
      <c r="B353" s="13" t="s">
        <v>786</v>
      </c>
      <c r="C353" s="18" t="s">
        <v>663</v>
      </c>
      <c r="D353" s="98">
        <v>0.25</v>
      </c>
      <c r="E353" s="101">
        <f t="shared" si="16"/>
        <v>30</v>
      </c>
      <c r="F353" s="59"/>
      <c r="G353" s="126"/>
      <c r="I353" s="132"/>
      <c r="J353" s="13"/>
      <c r="K353" s="126"/>
    </row>
    <row r="354" spans="1:11" ht="15" customHeight="1">
      <c r="A354" s="22">
        <v>50</v>
      </c>
      <c r="B354" s="13" t="s">
        <v>786</v>
      </c>
      <c r="C354" s="18" t="s">
        <v>664</v>
      </c>
      <c r="D354" s="98">
        <v>0.3</v>
      </c>
      <c r="E354" s="101">
        <f t="shared" si="16"/>
        <v>15</v>
      </c>
      <c r="F354" s="59"/>
      <c r="G354" s="126"/>
      <c r="I354" s="132"/>
      <c r="J354" s="13"/>
      <c r="K354" s="126"/>
    </row>
    <row r="355" spans="1:11" ht="15" customHeight="1">
      <c r="A355" s="22">
        <v>2</v>
      </c>
      <c r="B355" s="13" t="s">
        <v>786</v>
      </c>
      <c r="C355" s="18" t="s">
        <v>438</v>
      </c>
      <c r="D355" s="98">
        <v>15.59</v>
      </c>
      <c r="E355" s="101">
        <f t="shared" si="16"/>
        <v>31.18</v>
      </c>
      <c r="F355" s="59"/>
      <c r="G355" s="126"/>
      <c r="I355" s="132"/>
      <c r="J355" s="13"/>
      <c r="K355" s="126"/>
    </row>
    <row r="356" spans="1:11" ht="15" customHeight="1">
      <c r="A356" s="22">
        <v>2</v>
      </c>
      <c r="B356" s="13" t="s">
        <v>786</v>
      </c>
      <c r="C356" s="18" t="s">
        <v>438</v>
      </c>
      <c r="D356" s="98">
        <v>15.53</v>
      </c>
      <c r="E356" s="101">
        <f t="shared" si="16"/>
        <v>31.06</v>
      </c>
      <c r="F356" s="59"/>
      <c r="G356" s="126"/>
      <c r="I356" s="132"/>
      <c r="J356" s="13"/>
      <c r="K356" s="126"/>
    </row>
    <row r="357" spans="1:11" ht="15" customHeight="1">
      <c r="A357" s="22">
        <v>2</v>
      </c>
      <c r="B357" s="13" t="s">
        <v>786</v>
      </c>
      <c r="C357" s="18" t="s">
        <v>441</v>
      </c>
      <c r="D357" s="98">
        <v>8</v>
      </c>
      <c r="E357" s="101">
        <f t="shared" si="16"/>
        <v>16</v>
      </c>
      <c r="F357" s="59"/>
      <c r="G357" s="126"/>
      <c r="I357" s="132"/>
      <c r="J357" s="13"/>
      <c r="K357" s="126"/>
    </row>
    <row r="358" spans="1:11" ht="15" customHeight="1">
      <c r="A358" s="22">
        <v>2</v>
      </c>
      <c r="B358" s="13" t="s">
        <v>786</v>
      </c>
      <c r="C358" s="18" t="s">
        <v>440</v>
      </c>
      <c r="D358" s="98">
        <v>5.54</v>
      </c>
      <c r="E358" s="101">
        <f t="shared" si="16"/>
        <v>11.08</v>
      </c>
      <c r="F358" s="59"/>
      <c r="G358" s="126"/>
      <c r="I358" s="132"/>
      <c r="J358" s="13"/>
      <c r="K358" s="126"/>
    </row>
    <row r="359" spans="1:11" ht="15" customHeight="1">
      <c r="A359" s="22">
        <v>1</v>
      </c>
      <c r="B359" s="13" t="s">
        <v>786</v>
      </c>
      <c r="C359" s="18" t="s">
        <v>442</v>
      </c>
      <c r="D359" s="98">
        <v>44.08</v>
      </c>
      <c r="E359" s="101">
        <f t="shared" si="16"/>
        <v>44.08</v>
      </c>
      <c r="F359" s="59"/>
      <c r="G359" s="126"/>
      <c r="I359" s="132"/>
      <c r="J359" s="13"/>
      <c r="K359" s="126"/>
    </row>
    <row r="360" spans="1:11" ht="15" customHeight="1">
      <c r="A360" s="22">
        <v>2</v>
      </c>
      <c r="B360" s="13" t="s">
        <v>786</v>
      </c>
      <c r="C360" s="18" t="s">
        <v>439</v>
      </c>
      <c r="D360" s="98">
        <v>20.94</v>
      </c>
      <c r="E360" s="101">
        <f t="shared" si="16"/>
        <v>41.88</v>
      </c>
      <c r="F360" s="59"/>
      <c r="G360" s="126"/>
      <c r="I360" s="132"/>
      <c r="J360" s="13"/>
      <c r="K360" s="126"/>
    </row>
    <row r="361" spans="1:11" ht="15" customHeight="1">
      <c r="A361" s="22">
        <v>2</v>
      </c>
      <c r="B361" s="13" t="s">
        <v>786</v>
      </c>
      <c r="C361" s="18" t="s">
        <v>239</v>
      </c>
      <c r="D361" s="98">
        <v>6.59</v>
      </c>
      <c r="E361" s="101">
        <f t="shared" si="16"/>
        <v>13.18</v>
      </c>
      <c r="F361" s="59"/>
      <c r="G361" s="126"/>
      <c r="I361" s="132"/>
      <c r="J361" s="13"/>
      <c r="K361" s="126"/>
    </row>
    <row r="362" spans="1:11" ht="15" customHeight="1">
      <c r="A362" s="22">
        <v>1</v>
      </c>
      <c r="B362" s="13" t="s">
        <v>786</v>
      </c>
      <c r="C362" s="18" t="s">
        <v>722</v>
      </c>
      <c r="D362" s="98">
        <v>1.69</v>
      </c>
      <c r="E362" s="101">
        <f t="shared" si="16"/>
        <v>1.69</v>
      </c>
      <c r="F362" s="59"/>
      <c r="G362" s="126"/>
      <c r="I362" s="132"/>
      <c r="J362" s="13"/>
      <c r="K362" s="126"/>
    </row>
    <row r="363" spans="1:11" ht="15" customHeight="1">
      <c r="A363" s="22">
        <v>1</v>
      </c>
      <c r="B363" s="13" t="s">
        <v>786</v>
      </c>
      <c r="C363" s="18" t="s">
        <v>723</v>
      </c>
      <c r="D363" s="98">
        <v>1.97</v>
      </c>
      <c r="E363" s="101">
        <f t="shared" si="16"/>
        <v>1.97</v>
      </c>
      <c r="F363" s="59"/>
      <c r="G363" s="126"/>
      <c r="I363" s="132"/>
      <c r="J363" s="13"/>
      <c r="K363" s="126"/>
    </row>
    <row r="364" spans="1:11" ht="15" customHeight="1">
      <c r="A364" s="22">
        <v>1</v>
      </c>
      <c r="B364" s="13" t="s">
        <v>786</v>
      </c>
      <c r="C364" s="18" t="s">
        <v>724</v>
      </c>
      <c r="D364" s="98">
        <v>2.85</v>
      </c>
      <c r="E364" s="101">
        <f t="shared" si="16"/>
        <v>2.85</v>
      </c>
      <c r="F364" s="59"/>
      <c r="G364" s="126"/>
      <c r="I364" s="132"/>
      <c r="J364" s="13"/>
      <c r="K364" s="126"/>
    </row>
    <row r="365" spans="1:11" ht="15" customHeight="1">
      <c r="A365" s="22">
        <v>1</v>
      </c>
      <c r="B365" s="13" t="s">
        <v>786</v>
      </c>
      <c r="C365" s="18" t="s">
        <v>725</v>
      </c>
      <c r="D365" s="98">
        <v>3.39</v>
      </c>
      <c r="E365" s="101">
        <f t="shared" si="16"/>
        <v>3.39</v>
      </c>
      <c r="F365" s="59"/>
      <c r="G365" s="126"/>
      <c r="I365" s="132"/>
      <c r="J365" s="13"/>
      <c r="K365" s="126"/>
    </row>
    <row r="366" spans="1:11" ht="15" customHeight="1">
      <c r="A366" s="22">
        <v>1</v>
      </c>
      <c r="B366" s="13" t="s">
        <v>786</v>
      </c>
      <c r="C366" s="18" t="s">
        <v>727</v>
      </c>
      <c r="D366" s="98">
        <v>4.42</v>
      </c>
      <c r="E366" s="101">
        <f t="shared" si="16"/>
        <v>4.42</v>
      </c>
      <c r="F366" s="59"/>
      <c r="G366" s="126"/>
      <c r="I366" s="132"/>
      <c r="J366" s="13"/>
      <c r="K366" s="126"/>
    </row>
    <row r="367" spans="1:11" s="23" customFormat="1" ht="15" customHeight="1">
      <c r="A367" s="22">
        <v>1</v>
      </c>
      <c r="B367" s="13" t="s">
        <v>786</v>
      </c>
      <c r="C367" s="18" t="s">
        <v>726</v>
      </c>
      <c r="D367" s="98">
        <v>6.46</v>
      </c>
      <c r="E367" s="101">
        <f t="shared" si="16"/>
        <v>6.46</v>
      </c>
      <c r="F367" s="59"/>
      <c r="G367" s="126"/>
      <c r="H367" s="131"/>
      <c r="I367" s="132"/>
      <c r="J367" s="13"/>
      <c r="K367" s="126"/>
    </row>
    <row r="368" spans="2:11" ht="15" customHeight="1">
      <c r="B368" s="11"/>
      <c r="C368" s="11" t="s">
        <v>246</v>
      </c>
      <c r="D368" s="123"/>
      <c r="E368" s="99"/>
      <c r="F368" s="59"/>
      <c r="G368" s="126"/>
      <c r="I368" s="132"/>
      <c r="J368" s="11"/>
      <c r="K368" s="126"/>
    </row>
    <row r="369" spans="1:11" ht="15" customHeight="1">
      <c r="A369" s="12">
        <v>1</v>
      </c>
      <c r="B369" s="13" t="s">
        <v>786</v>
      </c>
      <c r="C369" s="18" t="s">
        <v>830</v>
      </c>
      <c r="D369" s="98">
        <v>910.33</v>
      </c>
      <c r="E369" s="15">
        <f aca="true" t="shared" si="17" ref="E369:E383">A369*D369</f>
        <v>910.33</v>
      </c>
      <c r="F369" s="59"/>
      <c r="G369" s="126"/>
      <c r="I369" s="132"/>
      <c r="J369" s="13"/>
      <c r="K369" s="126"/>
    </row>
    <row r="370" spans="1:11" ht="15" customHeight="1">
      <c r="A370" s="12">
        <v>1</v>
      </c>
      <c r="B370" s="13" t="s">
        <v>786</v>
      </c>
      <c r="C370" s="18" t="s">
        <v>954</v>
      </c>
      <c r="D370" s="98">
        <v>232.19</v>
      </c>
      <c r="E370" s="15">
        <f t="shared" si="17"/>
        <v>232.19</v>
      </c>
      <c r="F370" s="59"/>
      <c r="G370" s="126"/>
      <c r="I370" s="132"/>
      <c r="J370" s="13"/>
      <c r="K370" s="126"/>
    </row>
    <row r="371" spans="1:11" ht="15" customHeight="1">
      <c r="A371" s="12">
        <v>1</v>
      </c>
      <c r="B371" s="13" t="s">
        <v>786</v>
      </c>
      <c r="C371" s="18" t="s">
        <v>831</v>
      </c>
      <c r="D371" s="98">
        <v>508.46</v>
      </c>
      <c r="E371" s="15">
        <f t="shared" si="17"/>
        <v>508.46</v>
      </c>
      <c r="F371" s="59"/>
      <c r="G371" s="126"/>
      <c r="I371" s="132"/>
      <c r="J371" s="13"/>
      <c r="K371" s="126"/>
    </row>
    <row r="372" spans="1:11" ht="15" customHeight="1">
      <c r="A372" s="12">
        <v>1</v>
      </c>
      <c r="B372" s="13" t="s">
        <v>786</v>
      </c>
      <c r="C372" s="18" t="s">
        <v>832</v>
      </c>
      <c r="D372" s="98">
        <v>358.5</v>
      </c>
      <c r="E372" s="15">
        <f t="shared" si="17"/>
        <v>358.5</v>
      </c>
      <c r="F372" s="59"/>
      <c r="G372" s="126"/>
      <c r="I372" s="132"/>
      <c r="J372" s="13"/>
      <c r="K372" s="126"/>
    </row>
    <row r="373" spans="1:11" ht="15" customHeight="1">
      <c r="A373" s="12">
        <v>1</v>
      </c>
      <c r="B373" s="13" t="s">
        <v>786</v>
      </c>
      <c r="C373" s="18" t="s">
        <v>833</v>
      </c>
      <c r="D373" s="98">
        <v>433.93</v>
      </c>
      <c r="E373" s="15">
        <f t="shared" si="17"/>
        <v>433.93</v>
      </c>
      <c r="F373" s="59"/>
      <c r="G373" s="126"/>
      <c r="I373" s="132"/>
      <c r="J373" s="13"/>
      <c r="K373" s="126"/>
    </row>
    <row r="374" spans="1:11" ht="15" customHeight="1">
      <c r="A374" s="12">
        <v>1</v>
      </c>
      <c r="B374" s="13" t="s">
        <v>786</v>
      </c>
      <c r="C374" s="18" t="s">
        <v>818</v>
      </c>
      <c r="D374" s="98">
        <v>32.1</v>
      </c>
      <c r="E374" s="15">
        <f t="shared" si="17"/>
        <v>32.1</v>
      </c>
      <c r="F374" s="59"/>
      <c r="G374" s="126"/>
      <c r="I374" s="132"/>
      <c r="J374" s="13"/>
      <c r="K374" s="126"/>
    </row>
    <row r="375" spans="1:11" ht="15" customHeight="1">
      <c r="A375" s="12">
        <v>1</v>
      </c>
      <c r="B375" s="13" t="s">
        <v>786</v>
      </c>
      <c r="C375" s="18" t="s">
        <v>460</v>
      </c>
      <c r="D375" s="98">
        <v>38.52</v>
      </c>
      <c r="E375" s="15">
        <f t="shared" si="17"/>
        <v>38.52</v>
      </c>
      <c r="F375" s="59"/>
      <c r="G375" s="126"/>
      <c r="I375" s="132"/>
      <c r="J375" s="13"/>
      <c r="K375" s="126"/>
    </row>
    <row r="376" spans="1:11" ht="15" customHeight="1">
      <c r="A376" s="12">
        <v>1</v>
      </c>
      <c r="B376" s="13" t="s">
        <v>786</v>
      </c>
      <c r="C376" s="18" t="s">
        <v>459</v>
      </c>
      <c r="D376" s="98">
        <v>51.36</v>
      </c>
      <c r="E376" s="15">
        <f t="shared" si="17"/>
        <v>51.36</v>
      </c>
      <c r="F376" s="59"/>
      <c r="G376" s="126"/>
      <c r="I376" s="132"/>
      <c r="J376" s="13"/>
      <c r="K376" s="126"/>
    </row>
    <row r="377" spans="1:11" ht="15" customHeight="1">
      <c r="A377" s="12">
        <v>1</v>
      </c>
      <c r="B377" s="13" t="s">
        <v>786</v>
      </c>
      <c r="C377" s="18" t="s">
        <v>458</v>
      </c>
      <c r="D377" s="98">
        <v>64.2</v>
      </c>
      <c r="E377" s="15">
        <f t="shared" si="17"/>
        <v>64.2</v>
      </c>
      <c r="F377" s="59"/>
      <c r="G377" s="126"/>
      <c r="I377" s="132"/>
      <c r="J377" s="13"/>
      <c r="K377" s="126"/>
    </row>
    <row r="378" spans="1:11" ht="15" customHeight="1">
      <c r="A378" s="12"/>
      <c r="B378" s="13"/>
      <c r="C378" s="18"/>
      <c r="D378" s="98"/>
      <c r="E378" s="15"/>
      <c r="F378" s="59"/>
      <c r="G378" s="126"/>
      <c r="I378" s="132"/>
      <c r="J378" s="13"/>
      <c r="K378" s="126"/>
    </row>
    <row r="379" spans="1:11" ht="15" customHeight="1">
      <c r="A379" s="12">
        <v>1</v>
      </c>
      <c r="B379" s="13" t="s">
        <v>786</v>
      </c>
      <c r="C379" s="18" t="s">
        <v>878</v>
      </c>
      <c r="D379" s="98">
        <v>552.98</v>
      </c>
      <c r="E379" s="15">
        <f t="shared" si="17"/>
        <v>552.98</v>
      </c>
      <c r="F379" s="59"/>
      <c r="G379" s="126"/>
      <c r="I379" s="132"/>
      <c r="J379" s="13"/>
      <c r="K379" s="126"/>
    </row>
    <row r="380" spans="1:11" ht="15" customHeight="1">
      <c r="A380" s="12">
        <v>1</v>
      </c>
      <c r="B380" s="13" t="s">
        <v>786</v>
      </c>
      <c r="C380" s="18" t="s">
        <v>879</v>
      </c>
      <c r="D380" s="98">
        <v>31.86</v>
      </c>
      <c r="E380" s="15">
        <f t="shared" si="17"/>
        <v>31.86</v>
      </c>
      <c r="F380" s="59"/>
      <c r="G380" s="126"/>
      <c r="I380" s="132"/>
      <c r="J380" s="13"/>
      <c r="K380" s="126"/>
    </row>
    <row r="381" spans="1:11" ht="15" customHeight="1">
      <c r="A381" s="12">
        <v>1</v>
      </c>
      <c r="B381" s="13" t="s">
        <v>786</v>
      </c>
      <c r="C381" s="18" t="s">
        <v>880</v>
      </c>
      <c r="D381" s="98">
        <v>15.29</v>
      </c>
      <c r="E381" s="15">
        <f t="shared" si="17"/>
        <v>15.29</v>
      </c>
      <c r="F381" s="59"/>
      <c r="G381" s="126"/>
      <c r="I381" s="132"/>
      <c r="J381" s="13"/>
      <c r="K381" s="126"/>
    </row>
    <row r="382" spans="1:11" ht="15" customHeight="1">
      <c r="A382" s="12">
        <v>1</v>
      </c>
      <c r="B382" s="13" t="s">
        <v>786</v>
      </c>
      <c r="C382" s="18" t="s">
        <v>898</v>
      </c>
      <c r="D382" s="98">
        <v>77.79</v>
      </c>
      <c r="E382" s="15">
        <f t="shared" si="17"/>
        <v>77.79</v>
      </c>
      <c r="F382" s="59"/>
      <c r="G382" s="126"/>
      <c r="I382" s="132"/>
      <c r="J382" s="13"/>
      <c r="K382" s="126"/>
    </row>
    <row r="383" spans="1:11" ht="15" customHeight="1">
      <c r="A383" s="12">
        <v>1</v>
      </c>
      <c r="B383" s="13" t="s">
        <v>786</v>
      </c>
      <c r="C383" s="18" t="s">
        <v>899</v>
      </c>
      <c r="D383" s="98">
        <v>113.3</v>
      </c>
      <c r="E383" s="15">
        <f t="shared" si="17"/>
        <v>113.3</v>
      </c>
      <c r="F383" s="59"/>
      <c r="G383" s="126"/>
      <c r="I383" s="132"/>
      <c r="J383" s="13"/>
      <c r="K383" s="126"/>
    </row>
    <row r="384" spans="1:11" s="10" customFormat="1" ht="24.75" customHeight="1">
      <c r="A384" s="107"/>
      <c r="B384" s="9" t="s">
        <v>786</v>
      </c>
      <c r="C384" s="9" t="s">
        <v>101</v>
      </c>
      <c r="D384" s="92" t="s">
        <v>702</v>
      </c>
      <c r="E384" s="92" t="s">
        <v>703</v>
      </c>
      <c r="F384" s="59"/>
      <c r="G384" s="126"/>
      <c r="H384" s="131"/>
      <c r="I384" s="132"/>
      <c r="J384" s="9"/>
      <c r="K384" s="126"/>
    </row>
    <row r="385" spans="1:11" ht="15" customHeight="1">
      <c r="A385" s="12">
        <v>1</v>
      </c>
      <c r="B385" s="13" t="s">
        <v>786</v>
      </c>
      <c r="C385" s="18" t="s">
        <v>900</v>
      </c>
      <c r="D385" s="98">
        <v>139.45</v>
      </c>
      <c r="E385" s="15">
        <f aca="true" t="shared" si="18" ref="E385:E428">A385*D385</f>
        <v>139.45</v>
      </c>
      <c r="F385" s="59"/>
      <c r="G385" s="126"/>
      <c r="I385" s="132"/>
      <c r="J385" s="13"/>
      <c r="K385" s="126"/>
    </row>
    <row r="386" spans="1:11" ht="15" customHeight="1">
      <c r="A386" s="12">
        <v>1</v>
      </c>
      <c r="B386" s="13" t="s">
        <v>786</v>
      </c>
      <c r="C386" s="18" t="s">
        <v>819</v>
      </c>
      <c r="D386" s="98">
        <v>41.73</v>
      </c>
      <c r="E386" s="15">
        <f t="shared" si="18"/>
        <v>41.73</v>
      </c>
      <c r="F386" s="59"/>
      <c r="G386" s="126"/>
      <c r="I386" s="132"/>
      <c r="J386" s="13"/>
      <c r="K386" s="126"/>
    </row>
    <row r="387" spans="1:11" ht="15" customHeight="1">
      <c r="A387" s="12">
        <v>1</v>
      </c>
      <c r="B387" s="13" t="s">
        <v>786</v>
      </c>
      <c r="C387" s="18" t="s">
        <v>822</v>
      </c>
      <c r="D387" s="98">
        <v>604.55</v>
      </c>
      <c r="E387" s="15">
        <f t="shared" si="18"/>
        <v>604.55</v>
      </c>
      <c r="F387" s="59"/>
      <c r="G387" s="126"/>
      <c r="I387" s="132"/>
      <c r="J387" s="13"/>
      <c r="K387" s="126"/>
    </row>
    <row r="388" spans="1:11" ht="15" customHeight="1">
      <c r="A388" s="12">
        <v>1</v>
      </c>
      <c r="B388" s="13" t="s">
        <v>786</v>
      </c>
      <c r="C388" s="18" t="s">
        <v>823</v>
      </c>
      <c r="D388" s="98">
        <v>893.45</v>
      </c>
      <c r="E388" s="15">
        <f t="shared" si="18"/>
        <v>893.45</v>
      </c>
      <c r="F388" s="59"/>
      <c r="G388" s="126"/>
      <c r="I388" s="132"/>
      <c r="J388" s="13"/>
      <c r="K388" s="126"/>
    </row>
    <row r="389" spans="1:11" ht="15" customHeight="1">
      <c r="A389" s="12">
        <v>1</v>
      </c>
      <c r="B389" s="13" t="s">
        <v>786</v>
      </c>
      <c r="C389" s="18" t="s">
        <v>956</v>
      </c>
      <c r="D389" s="98">
        <v>3169.88</v>
      </c>
      <c r="E389" s="15">
        <f t="shared" si="18"/>
        <v>3169.88</v>
      </c>
      <c r="F389" s="59"/>
      <c r="G389" s="126"/>
      <c r="I389" s="132"/>
      <c r="J389" s="13"/>
      <c r="K389" s="126"/>
    </row>
    <row r="390" spans="1:11" ht="24" customHeight="1">
      <c r="A390" s="12">
        <v>1</v>
      </c>
      <c r="B390" s="13" t="s">
        <v>786</v>
      </c>
      <c r="C390" s="20" t="s">
        <v>881</v>
      </c>
      <c r="D390" s="98">
        <v>1239.06</v>
      </c>
      <c r="E390" s="15">
        <f t="shared" si="18"/>
        <v>1239.06</v>
      </c>
      <c r="F390" s="59"/>
      <c r="G390" s="126"/>
      <c r="I390" s="132"/>
      <c r="J390" s="13"/>
      <c r="K390" s="126"/>
    </row>
    <row r="391" spans="1:11" ht="24" customHeight="1">
      <c r="A391" s="12">
        <v>1</v>
      </c>
      <c r="B391" s="13" t="s">
        <v>786</v>
      </c>
      <c r="C391" s="20" t="s">
        <v>882</v>
      </c>
      <c r="D391" s="15">
        <v>4901.26</v>
      </c>
      <c r="E391" s="15">
        <f t="shared" si="18"/>
        <v>4901.26</v>
      </c>
      <c r="F391" s="59"/>
      <c r="G391" s="126"/>
      <c r="I391" s="132"/>
      <c r="J391" s="13"/>
      <c r="K391" s="126"/>
    </row>
    <row r="392" spans="1:11" ht="15" customHeight="1">
      <c r="A392" s="12">
        <v>1</v>
      </c>
      <c r="B392" s="13" t="s">
        <v>786</v>
      </c>
      <c r="C392" s="20" t="s">
        <v>883</v>
      </c>
      <c r="D392" s="15">
        <v>129.2</v>
      </c>
      <c r="E392" s="15">
        <f t="shared" si="18"/>
        <v>129.2</v>
      </c>
      <c r="F392" s="59"/>
      <c r="G392" s="126"/>
      <c r="I392" s="132"/>
      <c r="J392" s="13"/>
      <c r="K392" s="126"/>
    </row>
    <row r="393" spans="1:11" ht="15" customHeight="1">
      <c r="A393" s="12">
        <v>1</v>
      </c>
      <c r="B393" s="13" t="s">
        <v>786</v>
      </c>
      <c r="C393" s="18" t="s">
        <v>957</v>
      </c>
      <c r="D393" s="15">
        <v>668.75</v>
      </c>
      <c r="E393" s="15">
        <f t="shared" si="18"/>
        <v>668.75</v>
      </c>
      <c r="F393" s="59"/>
      <c r="G393" s="126"/>
      <c r="I393" s="132"/>
      <c r="J393" s="13"/>
      <c r="K393" s="126"/>
    </row>
    <row r="394" spans="1:11" ht="15" customHeight="1">
      <c r="A394" s="12">
        <v>2</v>
      </c>
      <c r="B394" s="13" t="s">
        <v>786</v>
      </c>
      <c r="C394" s="18" t="s">
        <v>884</v>
      </c>
      <c r="D394" s="15">
        <v>202.57</v>
      </c>
      <c r="E394" s="15">
        <f t="shared" si="18"/>
        <v>405.14</v>
      </c>
      <c r="F394" s="59"/>
      <c r="G394" s="126"/>
      <c r="I394" s="132"/>
      <c r="J394" s="13"/>
      <c r="K394" s="126"/>
    </row>
    <row r="395" spans="1:11" ht="15" customHeight="1">
      <c r="A395" s="12">
        <v>1</v>
      </c>
      <c r="B395" s="13" t="s">
        <v>786</v>
      </c>
      <c r="C395" s="18" t="s">
        <v>826</v>
      </c>
      <c r="D395" s="15">
        <v>48.15</v>
      </c>
      <c r="E395" s="15">
        <f t="shared" si="18"/>
        <v>48.15</v>
      </c>
      <c r="F395" s="59"/>
      <c r="G395" s="126"/>
      <c r="I395" s="132"/>
      <c r="J395" s="13"/>
      <c r="K395" s="126"/>
    </row>
    <row r="396" spans="1:11" ht="15" customHeight="1">
      <c r="A396" s="12">
        <v>1</v>
      </c>
      <c r="B396" s="13" t="s">
        <v>786</v>
      </c>
      <c r="C396" s="18" t="s">
        <v>958</v>
      </c>
      <c r="D396" s="15">
        <v>1452.53</v>
      </c>
      <c r="E396" s="15">
        <f t="shared" si="18"/>
        <v>1452.53</v>
      </c>
      <c r="F396" s="59"/>
      <c r="G396" s="126"/>
      <c r="I396" s="132"/>
      <c r="J396" s="13"/>
      <c r="K396" s="126"/>
    </row>
    <row r="397" spans="1:11" ht="15" customHeight="1">
      <c r="A397" s="12">
        <v>1</v>
      </c>
      <c r="B397" s="13" t="s">
        <v>786</v>
      </c>
      <c r="C397" s="18" t="s">
        <v>825</v>
      </c>
      <c r="D397" s="15">
        <v>192.6</v>
      </c>
      <c r="E397" s="15">
        <f t="shared" si="18"/>
        <v>192.6</v>
      </c>
      <c r="F397" s="59"/>
      <c r="G397" s="126"/>
      <c r="I397" s="132"/>
      <c r="J397" s="13"/>
      <c r="K397" s="126"/>
    </row>
    <row r="398" spans="1:11" ht="15" customHeight="1">
      <c r="A398" s="12">
        <v>1</v>
      </c>
      <c r="B398" s="13" t="s">
        <v>786</v>
      </c>
      <c r="C398" s="18" t="s">
        <v>820</v>
      </c>
      <c r="D398" s="15">
        <v>45.81</v>
      </c>
      <c r="E398" s="15">
        <f t="shared" si="18"/>
        <v>45.81</v>
      </c>
      <c r="F398" s="59"/>
      <c r="G398" s="126"/>
      <c r="I398" s="132"/>
      <c r="J398" s="13"/>
      <c r="K398" s="126"/>
    </row>
    <row r="399" spans="1:11" ht="15" customHeight="1">
      <c r="A399" s="12">
        <v>3</v>
      </c>
      <c r="B399" s="13" t="s">
        <v>786</v>
      </c>
      <c r="C399" s="18" t="s">
        <v>814</v>
      </c>
      <c r="D399" s="15">
        <v>39.59</v>
      </c>
      <c r="E399" s="15">
        <f t="shared" si="18"/>
        <v>118.77000000000001</v>
      </c>
      <c r="F399" s="59"/>
      <c r="G399" s="126"/>
      <c r="I399" s="132"/>
      <c r="J399" s="13"/>
      <c r="K399" s="126"/>
    </row>
    <row r="400" spans="1:11" ht="15" customHeight="1">
      <c r="A400" s="12">
        <v>1</v>
      </c>
      <c r="B400" s="13" t="s">
        <v>786</v>
      </c>
      <c r="C400" s="18" t="s">
        <v>885</v>
      </c>
      <c r="D400" s="15">
        <v>41.52</v>
      </c>
      <c r="E400" s="15">
        <f t="shared" si="18"/>
        <v>41.52</v>
      </c>
      <c r="F400" s="59"/>
      <c r="G400" s="126"/>
      <c r="I400" s="132"/>
      <c r="J400" s="13"/>
      <c r="K400" s="126"/>
    </row>
    <row r="401" spans="1:11" ht="25.5">
      <c r="A401" s="12">
        <v>5</v>
      </c>
      <c r="B401" s="13" t="s">
        <v>786</v>
      </c>
      <c r="C401" s="14" t="s">
        <v>457</v>
      </c>
      <c r="D401" s="15">
        <v>58.54</v>
      </c>
      <c r="E401" s="15">
        <f t="shared" si="18"/>
        <v>292.7</v>
      </c>
      <c r="F401" s="59"/>
      <c r="G401" s="126"/>
      <c r="I401" s="132"/>
      <c r="J401" s="13"/>
      <c r="K401" s="126"/>
    </row>
    <row r="402" spans="1:11" ht="15" customHeight="1">
      <c r="A402" s="12">
        <v>1</v>
      </c>
      <c r="B402" s="13" t="s">
        <v>786</v>
      </c>
      <c r="C402" s="18" t="s">
        <v>955</v>
      </c>
      <c r="D402" s="15">
        <v>355.78</v>
      </c>
      <c r="E402" s="15">
        <f t="shared" si="18"/>
        <v>355.78</v>
      </c>
      <c r="F402" s="59"/>
      <c r="G402" s="126"/>
      <c r="I402" s="132"/>
      <c r="J402" s="13"/>
      <c r="K402" s="126"/>
    </row>
    <row r="403" spans="1:11" ht="15" customHeight="1">
      <c r="A403" s="12">
        <v>2</v>
      </c>
      <c r="B403" s="13" t="s">
        <v>786</v>
      </c>
      <c r="C403" s="18" t="s">
        <v>260</v>
      </c>
      <c r="D403" s="15">
        <v>9.62</v>
      </c>
      <c r="E403" s="15">
        <f t="shared" si="18"/>
        <v>19.24</v>
      </c>
      <c r="F403" s="59"/>
      <c r="G403" s="126"/>
      <c r="I403" s="132"/>
      <c r="J403" s="13"/>
      <c r="K403" s="126"/>
    </row>
    <row r="404" spans="1:11" ht="15" customHeight="1">
      <c r="A404" s="12">
        <v>1</v>
      </c>
      <c r="B404" s="13" t="s">
        <v>786</v>
      </c>
      <c r="C404" s="18" t="s">
        <v>259</v>
      </c>
      <c r="D404" s="15">
        <v>8</v>
      </c>
      <c r="E404" s="15">
        <f t="shared" si="18"/>
        <v>8</v>
      </c>
      <c r="F404" s="59"/>
      <c r="G404" s="126"/>
      <c r="I404" s="132"/>
      <c r="J404" s="13"/>
      <c r="K404" s="126"/>
    </row>
    <row r="405" spans="1:11" ht="15" customHeight="1">
      <c r="A405" s="12">
        <v>2</v>
      </c>
      <c r="B405" s="13" t="s">
        <v>786</v>
      </c>
      <c r="C405" s="18" t="s">
        <v>258</v>
      </c>
      <c r="D405" s="17">
        <v>6.24</v>
      </c>
      <c r="E405" s="15">
        <f t="shared" si="18"/>
        <v>12.48</v>
      </c>
      <c r="F405" s="59"/>
      <c r="G405" s="126"/>
      <c r="I405" s="132"/>
      <c r="J405" s="13"/>
      <c r="K405" s="126"/>
    </row>
    <row r="406" spans="1:11" ht="15" customHeight="1">
      <c r="A406" s="12">
        <v>1</v>
      </c>
      <c r="B406" s="13" t="s">
        <v>786</v>
      </c>
      <c r="C406" s="18" t="s">
        <v>256</v>
      </c>
      <c r="D406" s="15">
        <v>3.33</v>
      </c>
      <c r="E406" s="15">
        <f t="shared" si="18"/>
        <v>3.33</v>
      </c>
      <c r="F406" s="59"/>
      <c r="G406" s="126"/>
      <c r="I406" s="132"/>
      <c r="J406" s="13"/>
      <c r="K406" s="126"/>
    </row>
    <row r="407" spans="1:11" ht="15" customHeight="1">
      <c r="A407" s="12">
        <v>1</v>
      </c>
      <c r="B407" s="13" t="s">
        <v>786</v>
      </c>
      <c r="C407" s="18" t="s">
        <v>261</v>
      </c>
      <c r="D407" s="17">
        <v>27.01</v>
      </c>
      <c r="E407" s="15">
        <f t="shared" si="18"/>
        <v>27.01</v>
      </c>
      <c r="F407" s="59"/>
      <c r="G407" s="126"/>
      <c r="I407" s="132"/>
      <c r="J407" s="13"/>
      <c r="K407" s="126"/>
    </row>
    <row r="408" spans="1:11" ht="15" customHeight="1">
      <c r="A408" s="12">
        <v>1</v>
      </c>
      <c r="B408" s="13" t="s">
        <v>786</v>
      </c>
      <c r="C408" s="18" t="s">
        <v>257</v>
      </c>
      <c r="D408" s="15">
        <v>4.59</v>
      </c>
      <c r="E408" s="15">
        <f t="shared" si="18"/>
        <v>4.59</v>
      </c>
      <c r="F408" s="59"/>
      <c r="G408" s="126"/>
      <c r="I408" s="132"/>
      <c r="J408" s="13"/>
      <c r="K408" s="126"/>
    </row>
    <row r="409" spans="1:11" ht="15" customHeight="1">
      <c r="A409" s="12">
        <v>10</v>
      </c>
      <c r="B409" s="13" t="s">
        <v>786</v>
      </c>
      <c r="C409" s="18" t="s">
        <v>267</v>
      </c>
      <c r="D409" s="17">
        <v>1.61</v>
      </c>
      <c r="E409" s="15">
        <f t="shared" si="18"/>
        <v>16.1</v>
      </c>
      <c r="F409" s="59"/>
      <c r="G409" s="126"/>
      <c r="I409" s="132"/>
      <c r="J409" s="13"/>
      <c r="K409" s="126"/>
    </row>
    <row r="410" spans="1:11" ht="15" customHeight="1">
      <c r="A410" s="12">
        <v>2</v>
      </c>
      <c r="B410" s="13" t="s">
        <v>786</v>
      </c>
      <c r="C410" s="18" t="s">
        <v>268</v>
      </c>
      <c r="D410" s="15">
        <v>2.08</v>
      </c>
      <c r="E410" s="15">
        <f t="shared" si="18"/>
        <v>4.16</v>
      </c>
      <c r="F410" s="59"/>
      <c r="G410" s="126"/>
      <c r="I410" s="132"/>
      <c r="J410" s="13"/>
      <c r="K410" s="126"/>
    </row>
    <row r="411" spans="1:11" ht="15" customHeight="1">
      <c r="A411" s="12">
        <v>1</v>
      </c>
      <c r="B411" s="13" t="s">
        <v>786</v>
      </c>
      <c r="C411" s="18" t="s">
        <v>960</v>
      </c>
      <c r="D411" s="15">
        <v>304.22</v>
      </c>
      <c r="E411" s="15">
        <f t="shared" si="18"/>
        <v>304.22</v>
      </c>
      <c r="F411" s="59"/>
      <c r="G411" s="126"/>
      <c r="I411" s="132"/>
      <c r="J411" s="13"/>
      <c r="K411" s="126"/>
    </row>
    <row r="412" spans="1:11" ht="15" customHeight="1">
      <c r="A412" s="12">
        <v>1</v>
      </c>
      <c r="B412" s="13" t="s">
        <v>786</v>
      </c>
      <c r="C412" s="18" t="s">
        <v>961</v>
      </c>
      <c r="D412" s="15">
        <v>224.95</v>
      </c>
      <c r="E412" s="15">
        <f t="shared" si="18"/>
        <v>224.95</v>
      </c>
      <c r="F412" s="59"/>
      <c r="G412" s="126"/>
      <c r="I412" s="132"/>
      <c r="J412" s="13"/>
      <c r="K412" s="126"/>
    </row>
    <row r="413" spans="1:11" ht="15" customHeight="1">
      <c r="A413" s="12">
        <v>5</v>
      </c>
      <c r="B413" s="13" t="s">
        <v>786</v>
      </c>
      <c r="C413" s="18" t="s">
        <v>452</v>
      </c>
      <c r="D413" s="17">
        <v>19.71</v>
      </c>
      <c r="E413" s="15">
        <f t="shared" si="18"/>
        <v>98.55000000000001</v>
      </c>
      <c r="F413" s="59"/>
      <c r="G413" s="126"/>
      <c r="I413" s="132"/>
      <c r="J413" s="13"/>
      <c r="K413" s="126"/>
    </row>
    <row r="414" spans="1:11" ht="15" customHeight="1">
      <c r="A414" s="12">
        <v>2</v>
      </c>
      <c r="B414" s="13" t="s">
        <v>786</v>
      </c>
      <c r="C414" s="18" t="s">
        <v>451</v>
      </c>
      <c r="D414" s="17">
        <v>11.36</v>
      </c>
      <c r="E414" s="15">
        <f t="shared" si="18"/>
        <v>22.72</v>
      </c>
      <c r="F414" s="59"/>
      <c r="G414" s="126"/>
      <c r="I414" s="132"/>
      <c r="J414" s="13"/>
      <c r="K414" s="126"/>
    </row>
    <row r="415" spans="1:11" ht="15" customHeight="1">
      <c r="A415" s="12">
        <v>5</v>
      </c>
      <c r="B415" s="13" t="s">
        <v>786</v>
      </c>
      <c r="C415" s="18" t="s">
        <v>450</v>
      </c>
      <c r="D415" s="15">
        <v>5.55</v>
      </c>
      <c r="E415" s="15">
        <f t="shared" si="18"/>
        <v>27.75</v>
      </c>
      <c r="F415" s="59"/>
      <c r="G415" s="126"/>
      <c r="I415" s="132"/>
      <c r="J415" s="13"/>
      <c r="K415" s="126"/>
    </row>
    <row r="416" spans="1:11" ht="15" customHeight="1">
      <c r="A416" s="12">
        <v>1</v>
      </c>
      <c r="B416" s="13" t="s">
        <v>786</v>
      </c>
      <c r="C416" s="18" t="s">
        <v>448</v>
      </c>
      <c r="D416" s="15">
        <v>3.52</v>
      </c>
      <c r="E416" s="15">
        <f t="shared" si="18"/>
        <v>3.52</v>
      </c>
      <c r="F416" s="59"/>
      <c r="G416" s="126"/>
      <c r="I416" s="132"/>
      <c r="J416" s="13"/>
      <c r="K416" s="126"/>
    </row>
    <row r="417" spans="1:11" ht="15" customHeight="1">
      <c r="A417" s="12">
        <v>1</v>
      </c>
      <c r="B417" s="13" t="s">
        <v>786</v>
      </c>
      <c r="C417" s="18" t="s">
        <v>454</v>
      </c>
      <c r="D417" s="17">
        <v>70.42</v>
      </c>
      <c r="E417" s="15">
        <f t="shared" si="18"/>
        <v>70.42</v>
      </c>
      <c r="F417" s="59"/>
      <c r="G417" s="126"/>
      <c r="I417" s="132"/>
      <c r="J417" s="13"/>
      <c r="K417" s="126"/>
    </row>
    <row r="418" spans="1:11" ht="15" customHeight="1">
      <c r="A418" s="12">
        <v>2</v>
      </c>
      <c r="B418" s="13" t="s">
        <v>786</v>
      </c>
      <c r="C418" s="18" t="s">
        <v>453</v>
      </c>
      <c r="D418" s="17">
        <v>19.57</v>
      </c>
      <c r="E418" s="15">
        <f t="shared" si="18"/>
        <v>39.14</v>
      </c>
      <c r="F418" s="59"/>
      <c r="G418" s="126"/>
      <c r="I418" s="132"/>
      <c r="J418" s="13"/>
      <c r="K418" s="126"/>
    </row>
    <row r="419" spans="1:11" ht="15" customHeight="1">
      <c r="A419" s="12">
        <v>1</v>
      </c>
      <c r="B419" s="13" t="s">
        <v>786</v>
      </c>
      <c r="C419" s="18" t="s">
        <v>449</v>
      </c>
      <c r="D419" s="15">
        <v>3.99</v>
      </c>
      <c r="E419" s="15">
        <f t="shared" si="18"/>
        <v>3.99</v>
      </c>
      <c r="F419" s="59"/>
      <c r="G419" s="126"/>
      <c r="I419" s="132"/>
      <c r="J419" s="13"/>
      <c r="K419" s="126"/>
    </row>
    <row r="420" spans="1:11" ht="15" customHeight="1">
      <c r="A420" s="12">
        <v>1</v>
      </c>
      <c r="B420" s="13" t="s">
        <v>786</v>
      </c>
      <c r="C420" s="18" t="s">
        <v>815</v>
      </c>
      <c r="D420" s="15">
        <v>34.24</v>
      </c>
      <c r="E420" s="15">
        <f t="shared" si="18"/>
        <v>34.24</v>
      </c>
      <c r="F420" s="59"/>
      <c r="G420" s="126"/>
      <c r="I420" s="132"/>
      <c r="J420" s="13"/>
      <c r="K420" s="126"/>
    </row>
    <row r="421" spans="1:11" ht="15" customHeight="1">
      <c r="A421" s="12">
        <v>1</v>
      </c>
      <c r="B421" s="13" t="s">
        <v>786</v>
      </c>
      <c r="C421" s="18" t="s">
        <v>265</v>
      </c>
      <c r="D421" s="17">
        <v>9.66</v>
      </c>
      <c r="E421" s="15">
        <f t="shared" si="18"/>
        <v>9.66</v>
      </c>
      <c r="F421" s="59"/>
      <c r="G421" s="126"/>
      <c r="I421" s="132"/>
      <c r="J421" s="13"/>
      <c r="K421" s="126"/>
    </row>
    <row r="422" spans="1:11" ht="15" customHeight="1">
      <c r="A422" s="12">
        <v>1</v>
      </c>
      <c r="B422" s="13" t="s">
        <v>786</v>
      </c>
      <c r="C422" s="18" t="s">
        <v>264</v>
      </c>
      <c r="D422" s="17">
        <v>4.63</v>
      </c>
      <c r="E422" s="15">
        <f t="shared" si="18"/>
        <v>4.63</v>
      </c>
      <c r="F422" s="59"/>
      <c r="G422" s="126"/>
      <c r="I422" s="132"/>
      <c r="J422" s="13"/>
      <c r="K422" s="126"/>
    </row>
    <row r="423" spans="1:11" ht="15" customHeight="1">
      <c r="A423" s="12">
        <v>1</v>
      </c>
      <c r="B423" s="13" t="s">
        <v>786</v>
      </c>
      <c r="C423" s="18" t="s">
        <v>266</v>
      </c>
      <c r="D423" s="17">
        <v>21.57</v>
      </c>
      <c r="E423" s="15">
        <f t="shared" si="18"/>
        <v>21.57</v>
      </c>
      <c r="F423" s="59"/>
      <c r="G423" s="126"/>
      <c r="I423" s="132"/>
      <c r="J423" s="13"/>
      <c r="K423" s="126"/>
    </row>
    <row r="424" spans="1:11" ht="15" customHeight="1">
      <c r="A424" s="12">
        <v>1</v>
      </c>
      <c r="B424" s="13" t="s">
        <v>786</v>
      </c>
      <c r="C424" s="18" t="s">
        <v>263</v>
      </c>
      <c r="D424" s="17">
        <v>7.01</v>
      </c>
      <c r="E424" s="15">
        <f t="shared" si="18"/>
        <v>7.01</v>
      </c>
      <c r="F424" s="59"/>
      <c r="G424" s="126"/>
      <c r="I424" s="132"/>
      <c r="J424" s="13"/>
      <c r="K424" s="126"/>
    </row>
    <row r="425" spans="1:11" ht="15" customHeight="1">
      <c r="A425" s="12">
        <v>5</v>
      </c>
      <c r="B425" s="13" t="s">
        <v>786</v>
      </c>
      <c r="C425" s="18" t="s">
        <v>250</v>
      </c>
      <c r="D425" s="15">
        <v>15.25</v>
      </c>
      <c r="E425" s="15">
        <f t="shared" si="18"/>
        <v>76.25</v>
      </c>
      <c r="F425" s="59"/>
      <c r="G425" s="126"/>
      <c r="I425" s="132"/>
      <c r="J425" s="13"/>
      <c r="K425" s="126"/>
    </row>
    <row r="426" spans="1:11" ht="15" customHeight="1">
      <c r="A426" s="12">
        <v>1</v>
      </c>
      <c r="B426" s="13" t="s">
        <v>786</v>
      </c>
      <c r="C426" s="18" t="s">
        <v>249</v>
      </c>
      <c r="D426" s="15">
        <v>8.83</v>
      </c>
      <c r="E426" s="15">
        <f t="shared" si="18"/>
        <v>8.83</v>
      </c>
      <c r="F426" s="59"/>
      <c r="G426" s="126"/>
      <c r="I426" s="132"/>
      <c r="J426" s="13"/>
      <c r="K426" s="126"/>
    </row>
    <row r="427" spans="1:11" ht="15" customHeight="1">
      <c r="A427" s="12">
        <v>5</v>
      </c>
      <c r="B427" s="13" t="s">
        <v>786</v>
      </c>
      <c r="C427" s="18" t="s">
        <v>248</v>
      </c>
      <c r="D427" s="15">
        <v>5.72</v>
      </c>
      <c r="E427" s="15">
        <f t="shared" si="18"/>
        <v>28.599999999999998</v>
      </c>
      <c r="F427" s="59"/>
      <c r="G427" s="126"/>
      <c r="I427" s="132"/>
      <c r="J427" s="13"/>
      <c r="K427" s="126"/>
    </row>
    <row r="428" spans="1:11" ht="15" customHeight="1">
      <c r="A428" s="12">
        <v>2</v>
      </c>
      <c r="B428" s="13" t="s">
        <v>786</v>
      </c>
      <c r="C428" s="18" t="s">
        <v>252</v>
      </c>
      <c r="D428" s="15">
        <v>37.45</v>
      </c>
      <c r="E428" s="15">
        <f t="shared" si="18"/>
        <v>74.9</v>
      </c>
      <c r="F428" s="59"/>
      <c r="G428" s="126"/>
      <c r="I428" s="132"/>
      <c r="J428" s="13"/>
      <c r="K428" s="126"/>
    </row>
    <row r="429" spans="1:11" s="10" customFormat="1" ht="24.75" customHeight="1">
      <c r="A429" s="107"/>
      <c r="B429" s="9" t="s">
        <v>786</v>
      </c>
      <c r="C429" s="9" t="s">
        <v>101</v>
      </c>
      <c r="D429" s="92" t="s">
        <v>702</v>
      </c>
      <c r="E429" s="92" t="s">
        <v>703</v>
      </c>
      <c r="F429" s="59"/>
      <c r="G429" s="126"/>
      <c r="H429" s="131"/>
      <c r="I429" s="132"/>
      <c r="J429" s="9"/>
      <c r="K429" s="126"/>
    </row>
    <row r="430" spans="1:11" ht="15" customHeight="1">
      <c r="A430" s="12">
        <v>2</v>
      </c>
      <c r="B430" s="13" t="s">
        <v>786</v>
      </c>
      <c r="C430" s="18" t="s">
        <v>251</v>
      </c>
      <c r="D430" s="15">
        <v>29.96</v>
      </c>
      <c r="E430" s="15">
        <f aca="true" t="shared" si="19" ref="E430:E447">A430*D430</f>
        <v>59.92</v>
      </c>
      <c r="F430" s="59"/>
      <c r="G430" s="126"/>
      <c r="I430" s="132"/>
      <c r="J430" s="13"/>
      <c r="K430" s="126"/>
    </row>
    <row r="431" spans="1:11" ht="15" customHeight="1">
      <c r="A431" s="12">
        <v>2</v>
      </c>
      <c r="B431" s="13" t="s">
        <v>786</v>
      </c>
      <c r="C431" s="18" t="s">
        <v>247</v>
      </c>
      <c r="D431" s="15">
        <v>3.71</v>
      </c>
      <c r="E431" s="15">
        <f t="shared" si="19"/>
        <v>7.42</v>
      </c>
      <c r="F431" s="59"/>
      <c r="G431" s="126"/>
      <c r="I431" s="132"/>
      <c r="J431" s="13"/>
      <c r="K431" s="126"/>
    </row>
    <row r="432" spans="1:11" ht="15" customHeight="1">
      <c r="A432" s="12">
        <v>2</v>
      </c>
      <c r="B432" s="13" t="s">
        <v>786</v>
      </c>
      <c r="C432" s="18" t="s">
        <v>269</v>
      </c>
      <c r="D432" s="15">
        <v>14.77</v>
      </c>
      <c r="E432" s="15">
        <f t="shared" si="19"/>
        <v>29.54</v>
      </c>
      <c r="F432" s="59"/>
      <c r="G432" s="126"/>
      <c r="I432" s="132"/>
      <c r="J432" s="13"/>
      <c r="K432" s="126"/>
    </row>
    <row r="433" spans="1:11" ht="15" customHeight="1">
      <c r="A433" s="12">
        <v>5</v>
      </c>
      <c r="B433" s="13" t="s">
        <v>786</v>
      </c>
      <c r="C433" s="18" t="s">
        <v>262</v>
      </c>
      <c r="D433" s="17">
        <v>4.28</v>
      </c>
      <c r="E433" s="15">
        <f t="shared" si="19"/>
        <v>21.400000000000002</v>
      </c>
      <c r="F433" s="59"/>
      <c r="G433" s="126"/>
      <c r="I433" s="132"/>
      <c r="J433" s="13"/>
      <c r="K433" s="126"/>
    </row>
    <row r="434" spans="1:11" ht="15" customHeight="1">
      <c r="A434" s="12">
        <v>1</v>
      </c>
      <c r="B434" s="13" t="s">
        <v>786</v>
      </c>
      <c r="C434" s="18" t="s">
        <v>886</v>
      </c>
      <c r="D434" s="15">
        <v>75.38</v>
      </c>
      <c r="E434" s="15">
        <f t="shared" si="19"/>
        <v>75.38</v>
      </c>
      <c r="F434" s="59"/>
      <c r="G434" s="126"/>
      <c r="I434" s="132"/>
      <c r="J434" s="13"/>
      <c r="K434" s="126"/>
    </row>
    <row r="435" spans="1:11" ht="15" customHeight="1">
      <c r="A435" s="12">
        <v>1</v>
      </c>
      <c r="B435" s="13" t="s">
        <v>786</v>
      </c>
      <c r="C435" s="18" t="s">
        <v>887</v>
      </c>
      <c r="D435" s="15">
        <v>163.71</v>
      </c>
      <c r="E435" s="15">
        <f t="shared" si="19"/>
        <v>163.71</v>
      </c>
      <c r="F435" s="59"/>
      <c r="G435" s="126"/>
      <c r="I435" s="132"/>
      <c r="J435" s="13"/>
      <c r="K435" s="126"/>
    </row>
    <row r="436" spans="1:11" ht="15" customHeight="1">
      <c r="A436" s="12">
        <v>1</v>
      </c>
      <c r="B436" s="13" t="s">
        <v>786</v>
      </c>
      <c r="C436" s="18" t="s">
        <v>888</v>
      </c>
      <c r="D436" s="15">
        <v>193.36</v>
      </c>
      <c r="E436" s="15">
        <f t="shared" si="19"/>
        <v>193.36</v>
      </c>
      <c r="F436" s="59"/>
      <c r="G436" s="126"/>
      <c r="I436" s="132"/>
      <c r="J436" s="13"/>
      <c r="K436" s="126"/>
    </row>
    <row r="437" spans="1:11" ht="15" customHeight="1">
      <c r="A437" s="12">
        <v>1</v>
      </c>
      <c r="B437" s="13" t="s">
        <v>786</v>
      </c>
      <c r="C437" s="18" t="s">
        <v>889</v>
      </c>
      <c r="D437" s="15">
        <v>240.75</v>
      </c>
      <c r="E437" s="15">
        <f t="shared" si="19"/>
        <v>240.75</v>
      </c>
      <c r="F437" s="59"/>
      <c r="G437" s="126"/>
      <c r="I437" s="132"/>
      <c r="J437" s="13"/>
      <c r="K437" s="126"/>
    </row>
    <row r="438" spans="1:11" ht="15" customHeight="1">
      <c r="A438" s="12">
        <v>1</v>
      </c>
      <c r="B438" s="13" t="s">
        <v>786</v>
      </c>
      <c r="C438" s="18" t="s">
        <v>890</v>
      </c>
      <c r="D438" s="15">
        <v>89.35</v>
      </c>
      <c r="E438" s="15">
        <f t="shared" si="19"/>
        <v>89.35</v>
      </c>
      <c r="F438" s="59"/>
      <c r="G438" s="126"/>
      <c r="I438" s="132"/>
      <c r="J438" s="13"/>
      <c r="K438" s="126"/>
    </row>
    <row r="439" spans="1:11" ht="15" customHeight="1">
      <c r="A439" s="12">
        <v>1</v>
      </c>
      <c r="B439" s="13" t="s">
        <v>786</v>
      </c>
      <c r="C439" s="18" t="s">
        <v>891</v>
      </c>
      <c r="D439" s="15">
        <v>133.75</v>
      </c>
      <c r="E439" s="15">
        <f t="shared" si="19"/>
        <v>133.75</v>
      </c>
      <c r="F439" s="59"/>
      <c r="G439" s="126"/>
      <c r="I439" s="132"/>
      <c r="J439" s="13"/>
      <c r="K439" s="126"/>
    </row>
    <row r="440" spans="1:11" ht="15" customHeight="1">
      <c r="A440" s="12">
        <v>1</v>
      </c>
      <c r="B440" s="13" t="s">
        <v>786</v>
      </c>
      <c r="C440" s="18" t="s">
        <v>892</v>
      </c>
      <c r="D440" s="15">
        <v>69.76</v>
      </c>
      <c r="E440" s="15">
        <f t="shared" si="19"/>
        <v>69.76</v>
      </c>
      <c r="F440" s="59"/>
      <c r="G440" s="126"/>
      <c r="I440" s="132"/>
      <c r="J440" s="13"/>
      <c r="K440" s="126"/>
    </row>
    <row r="441" spans="1:11" ht="15" customHeight="1">
      <c r="A441" s="12">
        <v>1</v>
      </c>
      <c r="B441" s="13" t="s">
        <v>786</v>
      </c>
      <c r="C441" s="18" t="s">
        <v>893</v>
      </c>
      <c r="D441" s="15">
        <v>88.06</v>
      </c>
      <c r="E441" s="15">
        <f t="shared" si="19"/>
        <v>88.06</v>
      </c>
      <c r="F441" s="59"/>
      <c r="G441" s="126"/>
      <c r="I441" s="132"/>
      <c r="J441" s="13"/>
      <c r="K441" s="126"/>
    </row>
    <row r="442" spans="1:11" ht="15" customHeight="1">
      <c r="A442" s="12">
        <v>1</v>
      </c>
      <c r="B442" s="13" t="s">
        <v>786</v>
      </c>
      <c r="C442" s="18" t="s">
        <v>894</v>
      </c>
      <c r="D442" s="15">
        <v>137.97</v>
      </c>
      <c r="E442" s="15">
        <f t="shared" si="19"/>
        <v>137.97</v>
      </c>
      <c r="F442" s="59"/>
      <c r="G442" s="126"/>
      <c r="I442" s="132"/>
      <c r="J442" s="13"/>
      <c r="K442" s="126"/>
    </row>
    <row r="443" spans="1:11" ht="15" customHeight="1">
      <c r="A443" s="12">
        <v>1</v>
      </c>
      <c r="B443" s="13" t="s">
        <v>786</v>
      </c>
      <c r="C443" s="18" t="s">
        <v>254</v>
      </c>
      <c r="D443" s="15">
        <v>20.92</v>
      </c>
      <c r="E443" s="15">
        <f t="shared" si="19"/>
        <v>20.92</v>
      </c>
      <c r="F443" s="59"/>
      <c r="G443" s="126"/>
      <c r="I443" s="132"/>
      <c r="J443" s="13"/>
      <c r="K443" s="126"/>
    </row>
    <row r="444" spans="1:11" ht="15" customHeight="1">
      <c r="A444" s="12">
        <v>1</v>
      </c>
      <c r="B444" s="13" t="s">
        <v>786</v>
      </c>
      <c r="C444" s="18" t="s">
        <v>255</v>
      </c>
      <c r="D444" s="15">
        <v>204.26</v>
      </c>
      <c r="E444" s="15">
        <f t="shared" si="19"/>
        <v>204.26</v>
      </c>
      <c r="F444" s="59"/>
      <c r="G444" s="126"/>
      <c r="I444" s="132"/>
      <c r="J444" s="13"/>
      <c r="K444" s="126"/>
    </row>
    <row r="445" spans="1:11" ht="15" customHeight="1">
      <c r="A445" s="12">
        <v>1</v>
      </c>
      <c r="B445" s="13" t="s">
        <v>786</v>
      </c>
      <c r="C445" s="18" t="s">
        <v>821</v>
      </c>
      <c r="D445" s="15">
        <v>111.28</v>
      </c>
      <c r="E445" s="15">
        <f t="shared" si="19"/>
        <v>111.28</v>
      </c>
      <c r="F445" s="59"/>
      <c r="G445" s="126"/>
      <c r="I445" s="132"/>
      <c r="J445" s="13"/>
      <c r="K445" s="126"/>
    </row>
    <row r="446" spans="1:11" ht="15" customHeight="1">
      <c r="A446" s="12">
        <v>1</v>
      </c>
      <c r="B446" s="13" t="s">
        <v>786</v>
      </c>
      <c r="C446" s="18" t="s">
        <v>253</v>
      </c>
      <c r="D446" s="15">
        <v>2.41</v>
      </c>
      <c r="E446" s="15">
        <f t="shared" si="19"/>
        <v>2.41</v>
      </c>
      <c r="F446" s="59"/>
      <c r="G446" s="126"/>
      <c r="I446" s="132"/>
      <c r="J446" s="13"/>
      <c r="K446" s="126"/>
    </row>
    <row r="447" spans="1:11" ht="15" customHeight="1">
      <c r="A447" s="12">
        <v>1</v>
      </c>
      <c r="B447" s="13" t="s">
        <v>786</v>
      </c>
      <c r="C447" s="18" t="s">
        <v>709</v>
      </c>
      <c r="D447" s="15">
        <v>3.51</v>
      </c>
      <c r="E447" s="15">
        <f t="shared" si="19"/>
        <v>3.51</v>
      </c>
      <c r="F447" s="59"/>
      <c r="G447" s="126"/>
      <c r="I447" s="132"/>
      <c r="J447" s="13"/>
      <c r="K447" s="126"/>
    </row>
    <row r="448" spans="1:11" ht="15" customHeight="1">
      <c r="A448" s="1"/>
      <c r="B448" s="25"/>
      <c r="D448" s="44"/>
      <c r="F448" s="1"/>
      <c r="J448" s="25"/>
      <c r="K448" s="59"/>
    </row>
    <row r="449" spans="1:11" ht="15" customHeight="1">
      <c r="A449" s="149" t="s">
        <v>712</v>
      </c>
      <c r="B449" s="149"/>
      <c r="C449" s="149"/>
      <c r="D449" s="149"/>
      <c r="E449" s="103">
        <f>SUM(E5:E448)</f>
        <v>34083.88000000003</v>
      </c>
      <c r="F449" s="1"/>
      <c r="J449" s="1"/>
      <c r="K449" s="126"/>
    </row>
    <row r="450" ht="12.75">
      <c r="K450" s="59"/>
    </row>
    <row r="451" ht="12.75">
      <c r="K451" s="59"/>
    </row>
    <row r="452" ht="12.75">
      <c r="K452" s="59"/>
    </row>
    <row r="453" ht="12.75">
      <c r="K453" s="59"/>
    </row>
  </sheetData>
  <sheetProtection/>
  <mergeCells count="2">
    <mergeCell ref="A449:D449"/>
    <mergeCell ref="A1:E1"/>
  </mergeCells>
  <printOptions horizontalCentered="1"/>
  <pageMargins left="0.1968503937007874" right="0.1968503937007874" top="1.1811023622047245" bottom="0.7874015748031497" header="0.7086614173228347" footer="0.1968503937007874"/>
  <pageSetup horizontalDpi="600" verticalDpi="600" orientation="portrait" paperSize="9" r:id="rId2"/>
  <headerFooter alignWithMargins="0">
    <oddHeader>&amp;L&amp;G&amp;RPLIEGO DE PRESCRIPCIONES TÉCNICAS-ANEXO I
SUMINISTRO DE PRODUCTOS PARA EL NEGOCIADO DE PARQUES Y JARDINES</oddHeader>
    <oddFooter>&amp;R&amp;P</oddFooter>
  </headerFooter>
  <rowBreaks count="10" manualBreakCount="10">
    <brk id="36" max="255" man="1"/>
    <brk id="83" max="255" man="1"/>
    <brk id="125" max="255" man="1"/>
    <brk id="172" max="255" man="1"/>
    <brk id="217" max="255" man="1"/>
    <brk id="264" max="255" man="1"/>
    <brk id="298" max="255" man="1"/>
    <brk id="336" max="255" man="1"/>
    <brk id="383" max="255" man="1"/>
    <brk id="428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61">
      <selection activeCell="E66" sqref="E66"/>
    </sheetView>
  </sheetViews>
  <sheetFormatPr defaultColWidth="11.421875" defaultRowHeight="12.75"/>
  <cols>
    <col min="1" max="1" width="5.8515625" style="1" customWidth="1"/>
    <col min="2" max="2" width="6.28125" style="25" customWidth="1"/>
    <col min="3" max="3" width="68.28125" style="1" customWidth="1"/>
    <col min="4" max="4" width="10.57421875" style="44" customWidth="1"/>
    <col min="5" max="5" width="10.57421875" style="1" customWidth="1"/>
    <col min="6" max="6" width="5.140625" style="1" customWidth="1"/>
    <col min="7" max="7" width="6.28125" style="25" customWidth="1"/>
    <col min="9" max="16384" width="11.421875" style="1" customWidth="1"/>
  </cols>
  <sheetData>
    <row r="1" spans="1:7" ht="19.5" customHeight="1">
      <c r="A1" s="150" t="s">
        <v>785</v>
      </c>
      <c r="B1" s="151"/>
      <c r="C1" s="151"/>
      <c r="D1" s="152"/>
      <c r="G1" s="1"/>
    </row>
    <row r="2" spans="1:7" ht="12.75">
      <c r="A2" s="26"/>
      <c r="B2" s="29"/>
      <c r="C2" s="26"/>
      <c r="D2" s="30"/>
      <c r="G2" s="29"/>
    </row>
    <row r="3" spans="1:7" s="10" customFormat="1" ht="24.75" customHeight="1">
      <c r="A3" s="31"/>
      <c r="B3" s="9" t="s">
        <v>786</v>
      </c>
      <c r="C3" s="9" t="s">
        <v>101</v>
      </c>
      <c r="D3" s="92" t="s">
        <v>702</v>
      </c>
      <c r="E3" s="92" t="s">
        <v>703</v>
      </c>
      <c r="F3" s="9"/>
      <c r="G3" s="9"/>
    </row>
    <row r="4" spans="1:7" ht="15" customHeight="1">
      <c r="A4" s="18">
        <v>1</v>
      </c>
      <c r="B4" s="32" t="s">
        <v>786</v>
      </c>
      <c r="C4" s="18" t="s">
        <v>866</v>
      </c>
      <c r="D4" s="33">
        <v>145.52</v>
      </c>
      <c r="E4" s="57">
        <f>A4*D4</f>
        <v>145.52</v>
      </c>
      <c r="F4" s="23"/>
      <c r="G4" s="32"/>
    </row>
    <row r="5" spans="1:7" ht="15" customHeight="1">
      <c r="A5" s="18">
        <v>1</v>
      </c>
      <c r="B5" s="32" t="s">
        <v>786</v>
      </c>
      <c r="C5" s="18" t="s">
        <v>862</v>
      </c>
      <c r="D5" s="33">
        <v>340.41</v>
      </c>
      <c r="E5" s="57">
        <f aca="true" t="shared" si="0" ref="E5:E65">A5*D5</f>
        <v>340.41</v>
      </c>
      <c r="F5" s="23"/>
      <c r="G5" s="32"/>
    </row>
    <row r="6" spans="1:7" ht="15" customHeight="1">
      <c r="A6" s="18">
        <v>2</v>
      </c>
      <c r="B6" s="32" t="s">
        <v>786</v>
      </c>
      <c r="C6" s="19" t="s">
        <v>757</v>
      </c>
      <c r="D6" s="34">
        <v>19.27</v>
      </c>
      <c r="E6" s="57">
        <f t="shared" si="0"/>
        <v>38.54</v>
      </c>
      <c r="F6" s="23"/>
      <c r="G6" s="32"/>
    </row>
    <row r="7" spans="1:7" ht="15" customHeight="1">
      <c r="A7" s="18">
        <v>2</v>
      </c>
      <c r="B7" s="32" t="s">
        <v>786</v>
      </c>
      <c r="C7" s="19" t="s">
        <v>767</v>
      </c>
      <c r="D7" s="34">
        <v>2.74</v>
      </c>
      <c r="E7" s="57">
        <f t="shared" si="0"/>
        <v>5.48</v>
      </c>
      <c r="F7" s="23"/>
      <c r="G7" s="32"/>
    </row>
    <row r="8" spans="1:7" ht="15" customHeight="1">
      <c r="A8" s="19">
        <v>1</v>
      </c>
      <c r="B8" s="35" t="s">
        <v>786</v>
      </c>
      <c r="C8" s="19" t="s">
        <v>55</v>
      </c>
      <c r="D8" s="33">
        <v>1691.94</v>
      </c>
      <c r="E8" s="57">
        <f t="shared" si="0"/>
        <v>1691.94</v>
      </c>
      <c r="F8" s="23"/>
      <c r="G8" s="35"/>
    </row>
    <row r="9" spans="1:7" ht="15" customHeight="1">
      <c r="A9" s="18">
        <v>1</v>
      </c>
      <c r="B9" s="32" t="s">
        <v>786</v>
      </c>
      <c r="C9" s="18" t="s">
        <v>787</v>
      </c>
      <c r="D9" s="33">
        <v>67.41</v>
      </c>
      <c r="E9" s="57">
        <f t="shared" si="0"/>
        <v>67.41</v>
      </c>
      <c r="F9" s="23"/>
      <c r="G9" s="32"/>
    </row>
    <row r="10" spans="1:7" ht="15" customHeight="1">
      <c r="A10" s="18">
        <v>1</v>
      </c>
      <c r="B10" s="32" t="s">
        <v>786</v>
      </c>
      <c r="C10" s="18" t="s">
        <v>800</v>
      </c>
      <c r="D10" s="33">
        <v>52.1</v>
      </c>
      <c r="E10" s="57">
        <f t="shared" si="0"/>
        <v>52.1</v>
      </c>
      <c r="F10" s="23"/>
      <c r="G10" s="32"/>
    </row>
    <row r="11" spans="1:7" ht="15" customHeight="1">
      <c r="A11" s="18">
        <v>1</v>
      </c>
      <c r="B11" s="32" t="s">
        <v>786</v>
      </c>
      <c r="C11" s="18" t="s">
        <v>598</v>
      </c>
      <c r="D11" s="33">
        <v>189.39</v>
      </c>
      <c r="E11" s="57">
        <f t="shared" si="0"/>
        <v>189.39</v>
      </c>
      <c r="F11" s="23"/>
      <c r="G11" s="32"/>
    </row>
    <row r="12" spans="1:7" ht="15" customHeight="1">
      <c r="A12" s="18">
        <v>1</v>
      </c>
      <c r="B12" s="32" t="s">
        <v>786</v>
      </c>
      <c r="C12" s="18" t="s">
        <v>806</v>
      </c>
      <c r="D12" s="33">
        <v>9.63</v>
      </c>
      <c r="E12" s="57">
        <f t="shared" si="0"/>
        <v>9.63</v>
      </c>
      <c r="F12" s="23"/>
      <c r="G12" s="32"/>
    </row>
    <row r="13" spans="1:7" ht="15" customHeight="1">
      <c r="A13" s="18">
        <v>2</v>
      </c>
      <c r="B13" s="32" t="s">
        <v>786</v>
      </c>
      <c r="C13" s="18" t="s">
        <v>59</v>
      </c>
      <c r="D13" s="33">
        <v>10.68</v>
      </c>
      <c r="E13" s="57">
        <f t="shared" si="0"/>
        <v>21.36</v>
      </c>
      <c r="F13" s="23"/>
      <c r="G13" s="32"/>
    </row>
    <row r="14" spans="1:7" ht="25.5">
      <c r="A14" s="36">
        <v>2</v>
      </c>
      <c r="B14" s="13" t="s">
        <v>786</v>
      </c>
      <c r="C14" s="37" t="s">
        <v>761</v>
      </c>
      <c r="D14" s="33">
        <v>3.16</v>
      </c>
      <c r="E14" s="57">
        <f t="shared" si="0"/>
        <v>6.32</v>
      </c>
      <c r="F14" s="23"/>
      <c r="G14" s="13"/>
    </row>
    <row r="15" spans="1:7" ht="25.5">
      <c r="A15" s="36">
        <v>2</v>
      </c>
      <c r="B15" s="13" t="s">
        <v>786</v>
      </c>
      <c r="C15" s="37" t="s">
        <v>760</v>
      </c>
      <c r="D15" s="33">
        <v>4.23</v>
      </c>
      <c r="E15" s="57">
        <f t="shared" si="0"/>
        <v>8.46</v>
      </c>
      <c r="F15" s="23"/>
      <c r="G15" s="13"/>
    </row>
    <row r="16" spans="1:7" ht="15" customHeight="1">
      <c r="A16" s="18">
        <v>1</v>
      </c>
      <c r="B16" s="32" t="s">
        <v>786</v>
      </c>
      <c r="C16" s="18" t="s">
        <v>58</v>
      </c>
      <c r="D16" s="33">
        <v>55.64</v>
      </c>
      <c r="E16" s="57">
        <f t="shared" si="0"/>
        <v>55.64</v>
      </c>
      <c r="F16" s="23"/>
      <c r="G16" s="32"/>
    </row>
    <row r="17" spans="1:7" ht="15" customHeight="1">
      <c r="A17" s="18">
        <v>2</v>
      </c>
      <c r="B17" s="32" t="s">
        <v>786</v>
      </c>
      <c r="C17" s="18" t="s">
        <v>861</v>
      </c>
      <c r="D17" s="33">
        <v>3.45</v>
      </c>
      <c r="E17" s="57">
        <f t="shared" si="0"/>
        <v>6.9</v>
      </c>
      <c r="F17" s="23"/>
      <c r="G17" s="32"/>
    </row>
    <row r="18" spans="1:7" ht="15" customHeight="1">
      <c r="A18" s="18">
        <v>1</v>
      </c>
      <c r="B18" s="32" t="s">
        <v>786</v>
      </c>
      <c r="C18" s="18" t="s">
        <v>700</v>
      </c>
      <c r="D18" s="33">
        <v>898.8</v>
      </c>
      <c r="E18" s="57">
        <f t="shared" si="0"/>
        <v>898.8</v>
      </c>
      <c r="F18" s="23"/>
      <c r="G18" s="32"/>
    </row>
    <row r="19" spans="1:7" ht="15" customHeight="1">
      <c r="A19" s="18">
        <v>3</v>
      </c>
      <c r="B19" s="32" t="s">
        <v>786</v>
      </c>
      <c r="C19" s="18" t="s">
        <v>854</v>
      </c>
      <c r="D19" s="33">
        <v>27.92</v>
      </c>
      <c r="E19" s="57">
        <f t="shared" si="0"/>
        <v>83.76</v>
      </c>
      <c r="F19" s="23"/>
      <c r="G19" s="32"/>
    </row>
    <row r="20" spans="1:7" ht="15" customHeight="1">
      <c r="A20" s="18">
        <v>1</v>
      </c>
      <c r="B20" s="32" t="s">
        <v>786</v>
      </c>
      <c r="C20" s="18" t="s">
        <v>864</v>
      </c>
      <c r="D20" s="33">
        <v>160.13</v>
      </c>
      <c r="E20" s="57">
        <f t="shared" si="0"/>
        <v>160.13</v>
      </c>
      <c r="F20" s="23"/>
      <c r="G20" s="32"/>
    </row>
    <row r="21" spans="1:7" ht="15" customHeight="1">
      <c r="A21" s="18">
        <v>2</v>
      </c>
      <c r="B21" s="32" t="s">
        <v>786</v>
      </c>
      <c r="C21" s="18" t="s">
        <v>804</v>
      </c>
      <c r="D21" s="33">
        <v>67.41</v>
      </c>
      <c r="E21" s="57">
        <f t="shared" si="0"/>
        <v>134.82</v>
      </c>
      <c r="F21" s="23"/>
      <c r="G21" s="32"/>
    </row>
    <row r="22" spans="1:7" ht="15" customHeight="1">
      <c r="A22" s="18">
        <v>10</v>
      </c>
      <c r="B22" s="32" t="s">
        <v>88</v>
      </c>
      <c r="C22" s="19" t="s">
        <v>665</v>
      </c>
      <c r="D22" s="33">
        <v>0.57</v>
      </c>
      <c r="E22" s="57">
        <f t="shared" si="0"/>
        <v>5.699999999999999</v>
      </c>
      <c r="F22" s="23"/>
      <c r="G22" s="32"/>
    </row>
    <row r="23" spans="1:7" ht="15" customHeight="1">
      <c r="A23" s="19">
        <v>10</v>
      </c>
      <c r="B23" s="32" t="s">
        <v>88</v>
      </c>
      <c r="C23" s="19" t="s">
        <v>765</v>
      </c>
      <c r="D23" s="33">
        <v>4.02</v>
      </c>
      <c r="E23" s="57">
        <f t="shared" si="0"/>
        <v>40.199999999999996</v>
      </c>
      <c r="F23" s="23"/>
      <c r="G23" s="32"/>
    </row>
    <row r="24" spans="1:7" ht="15" customHeight="1">
      <c r="A24" s="18">
        <v>3</v>
      </c>
      <c r="B24" s="32" t="s">
        <v>786</v>
      </c>
      <c r="C24" s="18" t="s">
        <v>855</v>
      </c>
      <c r="D24" s="33">
        <v>12.7</v>
      </c>
      <c r="E24" s="57">
        <f t="shared" si="0"/>
        <v>38.099999999999994</v>
      </c>
      <c r="F24" s="23"/>
      <c r="G24" s="32"/>
    </row>
    <row r="25" spans="1:7" ht="15" customHeight="1">
      <c r="A25" s="18">
        <v>5</v>
      </c>
      <c r="B25" s="32" t="s">
        <v>786</v>
      </c>
      <c r="C25" s="18" t="s">
        <v>763</v>
      </c>
      <c r="D25" s="33">
        <v>19.33</v>
      </c>
      <c r="E25" s="57">
        <f t="shared" si="0"/>
        <v>96.64999999999999</v>
      </c>
      <c r="F25" s="23"/>
      <c r="G25" s="32"/>
    </row>
    <row r="26" spans="1:7" ht="15" customHeight="1">
      <c r="A26" s="18">
        <v>2</v>
      </c>
      <c r="B26" s="32" t="s">
        <v>786</v>
      </c>
      <c r="C26" s="18" t="s">
        <v>762</v>
      </c>
      <c r="D26" s="33">
        <v>47.29</v>
      </c>
      <c r="E26" s="57">
        <f t="shared" si="0"/>
        <v>94.58</v>
      </c>
      <c r="F26" s="23"/>
      <c r="G26" s="32"/>
    </row>
    <row r="27" spans="1:7" ht="15" customHeight="1">
      <c r="A27" s="19">
        <v>5</v>
      </c>
      <c r="B27" s="32" t="s">
        <v>88</v>
      </c>
      <c r="C27" s="19" t="s">
        <v>865</v>
      </c>
      <c r="D27" s="33">
        <v>32.1</v>
      </c>
      <c r="E27" s="57">
        <f t="shared" si="0"/>
        <v>160.5</v>
      </c>
      <c r="F27" s="23"/>
      <c r="G27" s="32"/>
    </row>
    <row r="28" spans="1:7" ht="15" customHeight="1">
      <c r="A28" s="18">
        <v>5</v>
      </c>
      <c r="B28" s="32" t="s">
        <v>88</v>
      </c>
      <c r="C28" s="18" t="s">
        <v>599</v>
      </c>
      <c r="D28" s="33">
        <v>5.14</v>
      </c>
      <c r="E28" s="57">
        <f t="shared" si="0"/>
        <v>25.7</v>
      </c>
      <c r="F28" s="23"/>
      <c r="G28" s="32"/>
    </row>
    <row r="29" spans="1:7" ht="15" customHeight="1">
      <c r="A29" s="18">
        <v>2</v>
      </c>
      <c r="B29" s="32" t="s">
        <v>786</v>
      </c>
      <c r="C29" s="18" t="s">
        <v>856</v>
      </c>
      <c r="D29" s="33">
        <v>17.98</v>
      </c>
      <c r="E29" s="57">
        <f t="shared" si="0"/>
        <v>35.96</v>
      </c>
      <c r="F29" s="23"/>
      <c r="G29" s="32"/>
    </row>
    <row r="30" spans="1:7" ht="15" customHeight="1">
      <c r="A30" s="19">
        <v>1</v>
      </c>
      <c r="B30" s="35" t="s">
        <v>786</v>
      </c>
      <c r="C30" s="19" t="s">
        <v>57</v>
      </c>
      <c r="D30" s="33">
        <v>290.27</v>
      </c>
      <c r="E30" s="57">
        <f t="shared" si="0"/>
        <v>290.27</v>
      </c>
      <c r="F30" s="23"/>
      <c r="G30" s="35"/>
    </row>
    <row r="31" spans="1:7" ht="15" customHeight="1">
      <c r="A31" s="19">
        <v>1</v>
      </c>
      <c r="B31" s="35" t="s">
        <v>786</v>
      </c>
      <c r="C31" s="19" t="s">
        <v>56</v>
      </c>
      <c r="D31" s="33">
        <v>369.03</v>
      </c>
      <c r="E31" s="57">
        <f t="shared" si="0"/>
        <v>369.03</v>
      </c>
      <c r="F31" s="23"/>
      <c r="G31" s="35"/>
    </row>
    <row r="32" spans="1:7" s="41" customFormat="1" ht="15" customHeight="1">
      <c r="A32" s="38">
        <v>2</v>
      </c>
      <c r="B32" s="32" t="s">
        <v>786</v>
      </c>
      <c r="C32" s="39" t="s">
        <v>473</v>
      </c>
      <c r="D32" s="40">
        <v>10.62</v>
      </c>
      <c r="E32" s="57">
        <f t="shared" si="0"/>
        <v>21.24</v>
      </c>
      <c r="F32" s="23"/>
      <c r="G32" s="32"/>
    </row>
    <row r="33" spans="1:7" ht="15" customHeight="1">
      <c r="A33" s="18">
        <v>2</v>
      </c>
      <c r="B33" s="32" t="s">
        <v>786</v>
      </c>
      <c r="C33" s="18" t="s">
        <v>792</v>
      </c>
      <c r="D33" s="33">
        <v>14.09</v>
      </c>
      <c r="E33" s="57">
        <f t="shared" si="0"/>
        <v>28.18</v>
      </c>
      <c r="F33" s="23"/>
      <c r="G33" s="32"/>
    </row>
    <row r="34" spans="1:7" ht="15" customHeight="1">
      <c r="A34" s="18">
        <v>2</v>
      </c>
      <c r="B34" s="32" t="s">
        <v>786</v>
      </c>
      <c r="C34" s="18" t="s">
        <v>699</v>
      </c>
      <c r="D34" s="33">
        <v>8.29</v>
      </c>
      <c r="E34" s="57">
        <f t="shared" si="0"/>
        <v>16.58</v>
      </c>
      <c r="F34" s="23"/>
      <c r="G34" s="32"/>
    </row>
    <row r="35" spans="1:7" ht="15" customHeight="1">
      <c r="A35" s="18">
        <v>3</v>
      </c>
      <c r="B35" s="32" t="s">
        <v>786</v>
      </c>
      <c r="C35" s="18" t="s">
        <v>790</v>
      </c>
      <c r="D35" s="33">
        <v>3.04</v>
      </c>
      <c r="E35" s="57">
        <f t="shared" si="0"/>
        <v>9.120000000000001</v>
      </c>
      <c r="F35" s="23"/>
      <c r="G35" s="32"/>
    </row>
    <row r="36" spans="1:7" ht="15" customHeight="1">
      <c r="A36" s="18">
        <v>3</v>
      </c>
      <c r="B36" s="32" t="s">
        <v>786</v>
      </c>
      <c r="C36" s="18" t="s">
        <v>693</v>
      </c>
      <c r="D36" s="33">
        <v>12.63</v>
      </c>
      <c r="E36" s="57">
        <f t="shared" si="0"/>
        <v>37.89</v>
      </c>
      <c r="F36" s="23"/>
      <c r="G36" s="32"/>
    </row>
    <row r="37" spans="1:7" ht="15" customHeight="1">
      <c r="A37" s="18">
        <v>3</v>
      </c>
      <c r="B37" s="32" t="s">
        <v>786</v>
      </c>
      <c r="C37" s="18" t="s">
        <v>789</v>
      </c>
      <c r="D37" s="33">
        <v>3.11</v>
      </c>
      <c r="E37" s="57">
        <f t="shared" si="0"/>
        <v>9.33</v>
      </c>
      <c r="F37" s="23"/>
      <c r="G37" s="32"/>
    </row>
    <row r="38" spans="1:7" ht="15" customHeight="1">
      <c r="A38" s="18">
        <v>1</v>
      </c>
      <c r="B38" s="32" t="s">
        <v>786</v>
      </c>
      <c r="C38" s="18" t="s">
        <v>791</v>
      </c>
      <c r="D38" s="33">
        <v>71.69</v>
      </c>
      <c r="E38" s="57">
        <f t="shared" si="0"/>
        <v>71.69</v>
      </c>
      <c r="F38" s="23"/>
      <c r="G38" s="32"/>
    </row>
    <row r="39" spans="1:7" ht="15" customHeight="1">
      <c r="A39" s="18">
        <v>3</v>
      </c>
      <c r="B39" s="32" t="s">
        <v>786</v>
      </c>
      <c r="C39" s="19" t="s">
        <v>766</v>
      </c>
      <c r="D39" s="33">
        <v>136.32</v>
      </c>
      <c r="E39" s="57">
        <f t="shared" si="0"/>
        <v>408.96</v>
      </c>
      <c r="F39" s="23"/>
      <c r="G39" s="32"/>
    </row>
    <row r="40" spans="1:7" ht="15" customHeight="1">
      <c r="A40" s="18">
        <v>1</v>
      </c>
      <c r="B40" s="32" t="s">
        <v>786</v>
      </c>
      <c r="C40" s="18" t="s">
        <v>860</v>
      </c>
      <c r="D40" s="33">
        <v>34.4</v>
      </c>
      <c r="E40" s="57">
        <f t="shared" si="0"/>
        <v>34.4</v>
      </c>
      <c r="F40" s="23"/>
      <c r="G40" s="32"/>
    </row>
    <row r="41" spans="1:7" ht="15" customHeight="1">
      <c r="A41" s="18">
        <v>1</v>
      </c>
      <c r="B41" s="32" t="s">
        <v>786</v>
      </c>
      <c r="C41" s="18" t="s">
        <v>694</v>
      </c>
      <c r="D41" s="33">
        <v>87.42</v>
      </c>
      <c r="E41" s="57">
        <f t="shared" si="0"/>
        <v>87.42</v>
      </c>
      <c r="F41" s="23"/>
      <c r="G41" s="32"/>
    </row>
    <row r="42" spans="1:7" ht="15" customHeight="1">
      <c r="A42" s="18">
        <v>1</v>
      </c>
      <c r="B42" s="32" t="s">
        <v>786</v>
      </c>
      <c r="C42" s="18" t="s">
        <v>858</v>
      </c>
      <c r="D42" s="33">
        <v>28.82</v>
      </c>
      <c r="E42" s="57">
        <f t="shared" si="0"/>
        <v>28.82</v>
      </c>
      <c r="F42" s="23"/>
      <c r="G42" s="32"/>
    </row>
    <row r="43" spans="1:7" ht="15" customHeight="1">
      <c r="A43" s="18">
        <v>2</v>
      </c>
      <c r="B43" s="32" t="s">
        <v>786</v>
      </c>
      <c r="C43" s="18" t="s">
        <v>857</v>
      </c>
      <c r="D43" s="33">
        <v>0.96</v>
      </c>
      <c r="E43" s="57">
        <f t="shared" si="0"/>
        <v>1.92</v>
      </c>
      <c r="F43" s="23"/>
      <c r="G43" s="32"/>
    </row>
    <row r="44" spans="1:7" ht="15" customHeight="1">
      <c r="A44" s="18">
        <v>1</v>
      </c>
      <c r="B44" s="32" t="s">
        <v>786</v>
      </c>
      <c r="C44" s="19" t="s">
        <v>764</v>
      </c>
      <c r="D44" s="33">
        <v>37.56</v>
      </c>
      <c r="E44" s="57">
        <f t="shared" si="0"/>
        <v>37.56</v>
      </c>
      <c r="F44" s="23"/>
      <c r="G44" s="32"/>
    </row>
    <row r="45" spans="1:7" ht="15" customHeight="1">
      <c r="A45" s="18">
        <v>1</v>
      </c>
      <c r="B45" s="32" t="s">
        <v>786</v>
      </c>
      <c r="C45" s="18" t="s">
        <v>867</v>
      </c>
      <c r="D45" s="33">
        <v>26.59</v>
      </c>
      <c r="E45" s="57">
        <f t="shared" si="0"/>
        <v>26.59</v>
      </c>
      <c r="F45" s="23"/>
      <c r="G45" s="32"/>
    </row>
    <row r="46" spans="1:7" s="10" customFormat="1" ht="24.75" customHeight="1">
      <c r="A46" s="31"/>
      <c r="B46" s="9" t="s">
        <v>786</v>
      </c>
      <c r="C46" s="9" t="s">
        <v>101</v>
      </c>
      <c r="D46" s="92" t="s">
        <v>702</v>
      </c>
      <c r="E46" s="57"/>
      <c r="G46" s="9"/>
    </row>
    <row r="47" spans="1:7" ht="15" customHeight="1">
      <c r="A47" s="18">
        <v>1</v>
      </c>
      <c r="B47" s="32" t="s">
        <v>786</v>
      </c>
      <c r="C47" s="18" t="s">
        <v>863</v>
      </c>
      <c r="D47" s="33">
        <v>105.92</v>
      </c>
      <c r="E47" s="57">
        <f t="shared" si="0"/>
        <v>105.92</v>
      </c>
      <c r="F47" s="23"/>
      <c r="G47" s="32"/>
    </row>
    <row r="48" spans="1:7" ht="15" customHeight="1">
      <c r="A48" s="18">
        <v>2</v>
      </c>
      <c r="B48" s="32" t="s">
        <v>786</v>
      </c>
      <c r="C48" s="18" t="s">
        <v>805</v>
      </c>
      <c r="D48" s="33">
        <v>48.15</v>
      </c>
      <c r="E48" s="57">
        <f t="shared" si="0"/>
        <v>96.3</v>
      </c>
      <c r="F48" s="23"/>
      <c r="G48" s="32"/>
    </row>
    <row r="49" spans="1:7" ht="15" customHeight="1">
      <c r="A49" s="18">
        <v>2</v>
      </c>
      <c r="B49" s="32" t="s">
        <v>786</v>
      </c>
      <c r="C49" s="18" t="s">
        <v>128</v>
      </c>
      <c r="D49" s="43">
        <v>4.52</v>
      </c>
      <c r="E49" s="57">
        <f t="shared" si="0"/>
        <v>9.04</v>
      </c>
      <c r="F49" s="23"/>
      <c r="G49" s="32"/>
    </row>
    <row r="50" spans="1:7" ht="15" customHeight="1">
      <c r="A50" s="18">
        <v>1</v>
      </c>
      <c r="B50" s="32" t="s">
        <v>786</v>
      </c>
      <c r="C50" s="18" t="s">
        <v>793</v>
      </c>
      <c r="D50" s="33">
        <v>92.02</v>
      </c>
      <c r="E50" s="57">
        <f t="shared" si="0"/>
        <v>92.02</v>
      </c>
      <c r="F50" s="23"/>
      <c r="G50" s="32"/>
    </row>
    <row r="51" spans="1:7" ht="15" customHeight="1">
      <c r="A51" s="18">
        <v>1</v>
      </c>
      <c r="B51" s="32" t="s">
        <v>786</v>
      </c>
      <c r="C51" s="18" t="s">
        <v>803</v>
      </c>
      <c r="D51" s="33">
        <v>105.03</v>
      </c>
      <c r="E51" s="57">
        <f t="shared" si="0"/>
        <v>105.03</v>
      </c>
      <c r="F51" s="23"/>
      <c r="G51" s="32"/>
    </row>
    <row r="52" spans="1:7" ht="15" customHeight="1">
      <c r="A52" s="18">
        <v>1</v>
      </c>
      <c r="B52" s="32" t="s">
        <v>786</v>
      </c>
      <c r="C52" s="18" t="s">
        <v>807</v>
      </c>
      <c r="D52" s="33">
        <v>12.41</v>
      </c>
      <c r="E52" s="57">
        <f t="shared" si="0"/>
        <v>12.41</v>
      </c>
      <c r="F52" s="23"/>
      <c r="G52" s="32"/>
    </row>
    <row r="53" spans="1:7" ht="15" customHeight="1">
      <c r="A53" s="18">
        <v>5</v>
      </c>
      <c r="B53" s="32" t="s">
        <v>786</v>
      </c>
      <c r="C53" s="18" t="s">
        <v>801</v>
      </c>
      <c r="D53" s="33">
        <v>18.4</v>
      </c>
      <c r="E53" s="57">
        <f t="shared" si="0"/>
        <v>92</v>
      </c>
      <c r="F53" s="23"/>
      <c r="G53" s="32"/>
    </row>
    <row r="54" spans="1:7" ht="15" customHeight="1">
      <c r="A54" s="18">
        <v>10</v>
      </c>
      <c r="B54" s="32" t="s">
        <v>786</v>
      </c>
      <c r="C54" s="18" t="s">
        <v>597</v>
      </c>
      <c r="D54" s="33">
        <v>5.08</v>
      </c>
      <c r="E54" s="57">
        <f t="shared" si="0"/>
        <v>50.8</v>
      </c>
      <c r="F54" s="23"/>
      <c r="G54" s="32"/>
    </row>
    <row r="55" spans="1:7" ht="15" customHeight="1">
      <c r="A55" s="18">
        <v>1</v>
      </c>
      <c r="B55" s="32" t="s">
        <v>786</v>
      </c>
      <c r="C55" s="18" t="s">
        <v>859</v>
      </c>
      <c r="D55" s="33">
        <v>28.82</v>
      </c>
      <c r="E55" s="57">
        <f t="shared" si="0"/>
        <v>28.82</v>
      </c>
      <c r="F55" s="23"/>
      <c r="G55" s="32"/>
    </row>
    <row r="56" spans="1:7" ht="15" customHeight="1">
      <c r="A56" s="18">
        <v>2</v>
      </c>
      <c r="B56" s="32" t="s">
        <v>786</v>
      </c>
      <c r="C56" s="19" t="s">
        <v>754</v>
      </c>
      <c r="D56" s="33">
        <v>47.29</v>
      </c>
      <c r="E56" s="57">
        <f t="shared" si="0"/>
        <v>94.58</v>
      </c>
      <c r="F56" s="23"/>
      <c r="G56" s="32"/>
    </row>
    <row r="57" spans="1:7" ht="15" customHeight="1">
      <c r="A57" s="18">
        <v>1</v>
      </c>
      <c r="B57" s="32" t="s">
        <v>786</v>
      </c>
      <c r="C57" s="19" t="s">
        <v>737</v>
      </c>
      <c r="D57" s="33">
        <v>47.29</v>
      </c>
      <c r="E57" s="57">
        <f t="shared" si="0"/>
        <v>47.29</v>
      </c>
      <c r="F57" s="23"/>
      <c r="G57" s="32"/>
    </row>
    <row r="58" spans="1:7" ht="15" customHeight="1">
      <c r="A58" s="18">
        <v>1</v>
      </c>
      <c r="B58" s="32" t="s">
        <v>786</v>
      </c>
      <c r="C58" s="19" t="s">
        <v>735</v>
      </c>
      <c r="D58" s="33">
        <v>47.29</v>
      </c>
      <c r="E58" s="57">
        <f t="shared" si="0"/>
        <v>47.29</v>
      </c>
      <c r="F58" s="23"/>
      <c r="G58" s="32"/>
    </row>
    <row r="59" spans="1:7" ht="15" customHeight="1">
      <c r="A59" s="18">
        <v>1</v>
      </c>
      <c r="B59" s="32" t="s">
        <v>786</v>
      </c>
      <c r="C59" s="19" t="s">
        <v>736</v>
      </c>
      <c r="D59" s="33">
        <v>47.29</v>
      </c>
      <c r="E59" s="57">
        <f t="shared" si="0"/>
        <v>47.29</v>
      </c>
      <c r="F59" s="23"/>
      <c r="G59" s="32"/>
    </row>
    <row r="60" spans="1:7" ht="15" customHeight="1">
      <c r="A60" s="18">
        <v>1</v>
      </c>
      <c r="B60" s="32" t="s">
        <v>786</v>
      </c>
      <c r="C60" s="19" t="s">
        <v>734</v>
      </c>
      <c r="D60" s="33">
        <v>47.29</v>
      </c>
      <c r="E60" s="57">
        <f t="shared" si="0"/>
        <v>47.29</v>
      </c>
      <c r="F60" s="23"/>
      <c r="G60" s="32"/>
    </row>
    <row r="61" spans="1:7" ht="15" customHeight="1">
      <c r="A61" s="18">
        <v>1</v>
      </c>
      <c r="B61" s="32" t="s">
        <v>786</v>
      </c>
      <c r="C61" s="19" t="s">
        <v>755</v>
      </c>
      <c r="D61" s="33">
        <v>47.29</v>
      </c>
      <c r="E61" s="57">
        <f t="shared" si="0"/>
        <v>47.29</v>
      </c>
      <c r="F61" s="23"/>
      <c r="G61" s="32"/>
    </row>
    <row r="62" spans="1:7" ht="15" customHeight="1">
      <c r="A62" s="18">
        <v>1</v>
      </c>
      <c r="B62" s="32" t="s">
        <v>786</v>
      </c>
      <c r="C62" s="19" t="s">
        <v>733</v>
      </c>
      <c r="D62" s="33">
        <v>47.29</v>
      </c>
      <c r="E62" s="57">
        <f t="shared" si="0"/>
        <v>47.29</v>
      </c>
      <c r="F62" s="23"/>
      <c r="G62" s="32"/>
    </row>
    <row r="63" spans="1:7" ht="15" customHeight="1">
      <c r="A63" s="18">
        <v>5</v>
      </c>
      <c r="B63" s="32" t="s">
        <v>786</v>
      </c>
      <c r="C63" s="18" t="s">
        <v>802</v>
      </c>
      <c r="D63" s="33">
        <v>3.42</v>
      </c>
      <c r="E63" s="57">
        <f t="shared" si="0"/>
        <v>17.1</v>
      </c>
      <c r="F63" s="23"/>
      <c r="G63" s="32"/>
    </row>
    <row r="64" spans="1:7" ht="15" customHeight="1">
      <c r="A64" s="18">
        <v>8</v>
      </c>
      <c r="B64" s="32" t="s">
        <v>786</v>
      </c>
      <c r="C64" s="18" t="s">
        <v>758</v>
      </c>
      <c r="D64" s="33">
        <v>43.44</v>
      </c>
      <c r="E64" s="57">
        <f t="shared" si="0"/>
        <v>347.52</v>
      </c>
      <c r="F64" s="23"/>
      <c r="G64" s="32"/>
    </row>
    <row r="65" spans="1:7" ht="15" customHeight="1">
      <c r="A65" s="18">
        <v>2</v>
      </c>
      <c r="B65" s="32" t="s">
        <v>786</v>
      </c>
      <c r="C65" s="19" t="s">
        <v>759</v>
      </c>
      <c r="D65" s="33">
        <v>43.12</v>
      </c>
      <c r="E65" s="57">
        <f t="shared" si="0"/>
        <v>86.24</v>
      </c>
      <c r="F65" s="23"/>
      <c r="G65" s="32"/>
    </row>
    <row r="66" spans="1:6" ht="15" customHeight="1">
      <c r="A66" s="1">
        <v>2</v>
      </c>
      <c r="B66" s="25" t="s">
        <v>786</v>
      </c>
      <c r="C66" s="1" t="s">
        <v>610</v>
      </c>
      <c r="D66" s="44">
        <v>36.5</v>
      </c>
      <c r="E66" s="57">
        <f>A66*D66</f>
        <v>73</v>
      </c>
      <c r="F66" s="23"/>
    </row>
    <row r="67" spans="1:7" ht="15" customHeight="1">
      <c r="A67" s="149" t="s">
        <v>611</v>
      </c>
      <c r="B67" s="149"/>
      <c r="C67" s="149"/>
      <c r="D67" s="149"/>
      <c r="E67" s="57">
        <f>SUM(E4:E66)</f>
        <v>7387.52</v>
      </c>
      <c r="F67" s="23"/>
      <c r="G67" s="1"/>
    </row>
    <row r="68" ht="15" customHeight="1"/>
    <row r="69" ht="15" customHeight="1"/>
    <row r="70" ht="15" customHeight="1"/>
  </sheetData>
  <sheetProtection/>
  <mergeCells count="2">
    <mergeCell ref="A1:D1"/>
    <mergeCell ref="A67:D67"/>
  </mergeCells>
  <printOptions horizontalCentered="1"/>
  <pageMargins left="0.1968503937007874" right="0.1968503937007874" top="1.1811023622047245" bottom="0.7874015748031497" header="0.7086614173228347" footer="0.1968503937007874"/>
  <pageSetup firstPageNumber="12" useFirstPageNumber="1" horizontalDpi="600" verticalDpi="600" orientation="portrait" paperSize="9" r:id="rId2"/>
  <headerFooter alignWithMargins="0">
    <oddHeader>&amp;L&amp;G&amp;RPLIEGO DE PRESCRIPCIONES TÉCNICAS-ANEXO II
SUMINISTRO DE PRODUCTOS PARA EL NEGOCIADO DE PARQUES Y JARDINES</oddHeader>
    <oddFooter>&amp;R&amp;P</oddFooter>
  </headerFooter>
  <rowBreaks count="1" manualBreakCount="1">
    <brk id="45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9">
      <selection activeCell="E32" sqref="E32"/>
    </sheetView>
  </sheetViews>
  <sheetFormatPr defaultColWidth="11.421875" defaultRowHeight="12.75"/>
  <cols>
    <col min="1" max="1" width="5.8515625" style="1" customWidth="1"/>
    <col min="2" max="2" width="6.28125" style="25" customWidth="1"/>
    <col min="3" max="3" width="68.28125" style="1" customWidth="1"/>
    <col min="4" max="5" width="10.57421875" style="1" customWidth="1"/>
    <col min="6" max="16384" width="11.421875" style="1" customWidth="1"/>
  </cols>
  <sheetData>
    <row r="1" spans="1:5" ht="19.5" customHeight="1">
      <c r="A1" s="150" t="s">
        <v>61</v>
      </c>
      <c r="B1" s="151"/>
      <c r="C1" s="151"/>
      <c r="D1" s="151"/>
      <c r="E1" s="152"/>
    </row>
    <row r="2" spans="1:4" ht="15" customHeight="1">
      <c r="A2" s="26"/>
      <c r="B2" s="29"/>
      <c r="C2" s="26"/>
      <c r="D2" s="26"/>
    </row>
    <row r="3" spans="1:5" s="10" customFormat="1" ht="24.75" customHeight="1">
      <c r="A3" s="31"/>
      <c r="B3" s="9" t="s">
        <v>786</v>
      </c>
      <c r="C3" s="9" t="s">
        <v>101</v>
      </c>
      <c r="D3" s="92" t="s">
        <v>702</v>
      </c>
      <c r="E3" s="92" t="s">
        <v>703</v>
      </c>
    </row>
    <row r="4" spans="1:6" s="41" customFormat="1" ht="15" customHeight="1">
      <c r="A4" s="38">
        <v>1</v>
      </c>
      <c r="B4" s="32" t="s">
        <v>786</v>
      </c>
      <c r="C4" s="39" t="s">
        <v>873</v>
      </c>
      <c r="D4" s="45">
        <v>2503.16</v>
      </c>
      <c r="E4" s="45">
        <f>A4*D4</f>
        <v>2503.16</v>
      </c>
      <c r="F4" s="1"/>
    </row>
    <row r="5" spans="1:6" s="41" customFormat="1" ht="15" customHeight="1">
      <c r="A5" s="38">
        <v>1</v>
      </c>
      <c r="B5" s="32" t="s">
        <v>786</v>
      </c>
      <c r="C5" s="39" t="s">
        <v>874</v>
      </c>
      <c r="D5" s="45">
        <v>1725.25</v>
      </c>
      <c r="E5" s="45">
        <f aca="true" t="shared" si="0" ref="E5:E31">A5*D5</f>
        <v>1725.25</v>
      </c>
      <c r="F5" s="1"/>
    </row>
    <row r="6" spans="1:6" s="41" customFormat="1" ht="15" customHeight="1">
      <c r="A6" s="38">
        <v>1</v>
      </c>
      <c r="B6" s="32" t="s">
        <v>786</v>
      </c>
      <c r="C6" s="39" t="s">
        <v>875</v>
      </c>
      <c r="D6" s="45">
        <v>1638.74</v>
      </c>
      <c r="E6" s="45">
        <f t="shared" si="0"/>
        <v>1638.74</v>
      </c>
      <c r="F6" s="1"/>
    </row>
    <row r="7" spans="1:5" ht="15" customHeight="1">
      <c r="A7" s="36">
        <v>3</v>
      </c>
      <c r="B7" s="13" t="s">
        <v>786</v>
      </c>
      <c r="C7" s="14" t="s">
        <v>838</v>
      </c>
      <c r="D7" s="46">
        <v>21.4</v>
      </c>
      <c r="E7" s="45">
        <f t="shared" si="0"/>
        <v>64.19999999999999</v>
      </c>
    </row>
    <row r="8" spans="1:5" ht="15" customHeight="1">
      <c r="A8" s="36">
        <v>3</v>
      </c>
      <c r="B8" s="13" t="s">
        <v>786</v>
      </c>
      <c r="C8" s="14" t="s">
        <v>839</v>
      </c>
      <c r="D8" s="46">
        <v>30.98</v>
      </c>
      <c r="E8" s="45">
        <f t="shared" si="0"/>
        <v>92.94</v>
      </c>
    </row>
    <row r="9" spans="1:6" ht="15" customHeight="1">
      <c r="A9" s="38">
        <v>1</v>
      </c>
      <c r="B9" s="32" t="s">
        <v>786</v>
      </c>
      <c r="C9" s="39" t="s">
        <v>17</v>
      </c>
      <c r="D9" s="45">
        <v>595.46</v>
      </c>
      <c r="E9" s="45">
        <f t="shared" si="0"/>
        <v>595.46</v>
      </c>
      <c r="F9" s="41"/>
    </row>
    <row r="10" spans="1:6" ht="15" customHeight="1">
      <c r="A10" s="38">
        <v>1</v>
      </c>
      <c r="B10" s="32" t="s">
        <v>786</v>
      </c>
      <c r="C10" s="39" t="s">
        <v>18</v>
      </c>
      <c r="D10" s="45">
        <v>350.96</v>
      </c>
      <c r="E10" s="45">
        <f t="shared" si="0"/>
        <v>350.96</v>
      </c>
      <c r="F10" s="41"/>
    </row>
    <row r="11" spans="1:5" ht="12.75">
      <c r="A11" s="36"/>
      <c r="B11" s="13"/>
      <c r="C11" s="14"/>
      <c r="D11" s="46"/>
      <c r="E11" s="45"/>
    </row>
    <row r="12" spans="1:5" ht="15" customHeight="1">
      <c r="A12" s="38">
        <v>1</v>
      </c>
      <c r="B12" s="32" t="s">
        <v>786</v>
      </c>
      <c r="C12" s="39" t="s">
        <v>602</v>
      </c>
      <c r="D12" s="45">
        <v>727.17</v>
      </c>
      <c r="E12" s="45">
        <f t="shared" si="0"/>
        <v>727.17</v>
      </c>
    </row>
    <row r="13" spans="1:5" ht="15" customHeight="1">
      <c r="A13" s="36">
        <v>1</v>
      </c>
      <c r="B13" s="13" t="s">
        <v>786</v>
      </c>
      <c r="C13" s="14" t="s">
        <v>788</v>
      </c>
      <c r="D13" s="46">
        <v>690.15</v>
      </c>
      <c r="E13" s="45">
        <f t="shared" si="0"/>
        <v>690.15</v>
      </c>
    </row>
    <row r="14" spans="1:6" s="41" customFormat="1" ht="15" customHeight="1">
      <c r="A14" s="36">
        <v>1</v>
      </c>
      <c r="B14" s="13" t="s">
        <v>786</v>
      </c>
      <c r="C14" s="14" t="s">
        <v>794</v>
      </c>
      <c r="D14" s="46">
        <v>808.92</v>
      </c>
      <c r="E14" s="45">
        <f t="shared" si="0"/>
        <v>808.92</v>
      </c>
      <c r="F14" s="1"/>
    </row>
    <row r="15" spans="1:6" s="41" customFormat="1" ht="30" customHeight="1">
      <c r="A15" s="36">
        <v>1</v>
      </c>
      <c r="B15" s="13" t="s">
        <v>786</v>
      </c>
      <c r="C15" s="14" t="s">
        <v>808</v>
      </c>
      <c r="D15" s="47">
        <v>1591.09</v>
      </c>
      <c r="E15" s="45">
        <f t="shared" si="0"/>
        <v>1591.09</v>
      </c>
      <c r="F15" s="1"/>
    </row>
    <row r="16" spans="1:6" s="41" customFormat="1" ht="15" customHeight="1">
      <c r="A16" s="38"/>
      <c r="B16" s="32"/>
      <c r="C16" s="39"/>
      <c r="D16" s="45"/>
      <c r="E16" s="45"/>
      <c r="F16" s="1"/>
    </row>
    <row r="17" spans="1:6" s="41" customFormat="1" ht="15" customHeight="1">
      <c r="A17" s="38"/>
      <c r="B17" s="32"/>
      <c r="C17" s="39"/>
      <c r="D17" s="45"/>
      <c r="E17" s="45"/>
      <c r="F17" s="1"/>
    </row>
    <row r="18" spans="1:6" ht="15" customHeight="1">
      <c r="A18" s="38"/>
      <c r="B18" s="32"/>
      <c r="C18" s="39"/>
      <c r="D18" s="48"/>
      <c r="E18" s="45"/>
      <c r="F18" s="41"/>
    </row>
    <row r="19" spans="1:6" ht="15" customHeight="1">
      <c r="A19" s="38">
        <v>1</v>
      </c>
      <c r="B19" s="32" t="s">
        <v>786</v>
      </c>
      <c r="C19" s="39" t="s">
        <v>25</v>
      </c>
      <c r="D19" s="48">
        <v>988.65</v>
      </c>
      <c r="E19" s="45">
        <f t="shared" si="0"/>
        <v>988.65</v>
      </c>
      <c r="F19" s="41"/>
    </row>
    <row r="20" spans="1:5" ht="15" customHeight="1">
      <c r="A20" s="38">
        <v>1</v>
      </c>
      <c r="B20" s="32" t="s">
        <v>786</v>
      </c>
      <c r="C20" s="39" t="s">
        <v>600</v>
      </c>
      <c r="D20" s="45">
        <v>2268.4</v>
      </c>
      <c r="E20" s="45">
        <f t="shared" si="0"/>
        <v>2268.4</v>
      </c>
    </row>
    <row r="21" spans="1:5" ht="25.5">
      <c r="A21" s="36">
        <v>1</v>
      </c>
      <c r="B21" s="13" t="s">
        <v>786</v>
      </c>
      <c r="C21" s="14" t="s">
        <v>202</v>
      </c>
      <c r="D21" s="46">
        <v>649.49</v>
      </c>
      <c r="E21" s="45">
        <f t="shared" si="0"/>
        <v>649.49</v>
      </c>
    </row>
    <row r="22" spans="1:5" ht="15" customHeight="1">
      <c r="A22" s="36">
        <v>1</v>
      </c>
      <c r="B22" s="13" t="s">
        <v>786</v>
      </c>
      <c r="C22" s="14" t="s">
        <v>203</v>
      </c>
      <c r="D22" s="46">
        <v>972.63</v>
      </c>
      <c r="E22" s="45">
        <f t="shared" si="0"/>
        <v>972.63</v>
      </c>
    </row>
    <row r="23" spans="1:5" ht="15" customHeight="1">
      <c r="A23" s="36">
        <v>1</v>
      </c>
      <c r="B23" s="13" t="s">
        <v>786</v>
      </c>
      <c r="C23" s="14" t="s">
        <v>204</v>
      </c>
      <c r="D23" s="46">
        <v>1120.29</v>
      </c>
      <c r="E23" s="45">
        <f t="shared" si="0"/>
        <v>1120.29</v>
      </c>
    </row>
    <row r="24" spans="1:5" ht="15" customHeight="1">
      <c r="A24" s="38">
        <v>1</v>
      </c>
      <c r="B24" s="32" t="s">
        <v>786</v>
      </c>
      <c r="C24" s="39" t="s">
        <v>601</v>
      </c>
      <c r="D24" s="45">
        <v>727.17</v>
      </c>
      <c r="E24" s="45">
        <f t="shared" si="0"/>
        <v>727.17</v>
      </c>
    </row>
    <row r="25" spans="1:5" ht="30" customHeight="1">
      <c r="A25" s="36">
        <v>1</v>
      </c>
      <c r="B25" s="13" t="s">
        <v>786</v>
      </c>
      <c r="C25" s="14" t="s">
        <v>796</v>
      </c>
      <c r="D25" s="46">
        <v>6318.31</v>
      </c>
      <c r="E25" s="46">
        <f t="shared" si="0"/>
        <v>6318.31</v>
      </c>
    </row>
    <row r="26" spans="1:5" ht="15" customHeight="1">
      <c r="A26" s="36">
        <v>3</v>
      </c>
      <c r="B26" s="13" t="s">
        <v>786</v>
      </c>
      <c r="C26" s="14" t="s">
        <v>60</v>
      </c>
      <c r="D26" s="46">
        <v>134.82</v>
      </c>
      <c r="E26" s="45">
        <f t="shared" si="0"/>
        <v>404.46</v>
      </c>
    </row>
    <row r="27" spans="1:6" s="41" customFormat="1" ht="30" customHeight="1">
      <c r="A27" s="36">
        <v>1</v>
      </c>
      <c r="B27" s="13" t="s">
        <v>786</v>
      </c>
      <c r="C27" s="14" t="s">
        <v>795</v>
      </c>
      <c r="D27" s="46">
        <v>1594.3</v>
      </c>
      <c r="E27" s="46">
        <f t="shared" si="0"/>
        <v>1594.3</v>
      </c>
      <c r="F27" s="1"/>
    </row>
    <row r="28" spans="1:6" s="41" customFormat="1" ht="15" customHeight="1">
      <c r="A28" s="36"/>
      <c r="B28" s="13"/>
      <c r="C28" s="36"/>
      <c r="D28" s="46"/>
      <c r="E28" s="45"/>
      <c r="F28" s="1"/>
    </row>
    <row r="29" spans="1:6" s="41" customFormat="1" ht="15" customHeight="1">
      <c r="A29" s="38">
        <v>1</v>
      </c>
      <c r="B29" s="32" t="s">
        <v>786</v>
      </c>
      <c r="C29" s="39" t="s">
        <v>191</v>
      </c>
      <c r="D29" s="45">
        <v>38.45</v>
      </c>
      <c r="E29" s="45">
        <f t="shared" si="0"/>
        <v>38.45</v>
      </c>
      <c r="F29" s="1"/>
    </row>
    <row r="30" spans="1:6" s="41" customFormat="1" ht="15" customHeight="1">
      <c r="A30" s="38">
        <v>1</v>
      </c>
      <c r="B30" s="32" t="s">
        <v>786</v>
      </c>
      <c r="C30" s="39" t="s">
        <v>872</v>
      </c>
      <c r="D30" s="45">
        <v>262.79</v>
      </c>
      <c r="E30" s="45">
        <f t="shared" si="0"/>
        <v>262.79</v>
      </c>
      <c r="F30" s="1"/>
    </row>
    <row r="31" spans="1:5" ht="12.75">
      <c r="A31" s="1">
        <v>8</v>
      </c>
      <c r="B31" s="25" t="s">
        <v>786</v>
      </c>
      <c r="C31" s="1" t="s">
        <v>605</v>
      </c>
      <c r="D31" s="1">
        <v>12.5</v>
      </c>
      <c r="E31" s="1">
        <f t="shared" si="0"/>
        <v>100</v>
      </c>
    </row>
    <row r="32" spans="1:5" ht="15" customHeight="1">
      <c r="A32" s="149" t="s">
        <v>713</v>
      </c>
      <c r="B32" s="149"/>
      <c r="C32" s="149"/>
      <c r="D32" s="149"/>
      <c r="E32" s="103">
        <f>SUM(E4:E31)</f>
        <v>26232.979999999996</v>
      </c>
    </row>
  </sheetData>
  <sheetProtection/>
  <mergeCells count="2">
    <mergeCell ref="A32:D32"/>
    <mergeCell ref="A1:E1"/>
  </mergeCells>
  <printOptions horizontalCentered="1"/>
  <pageMargins left="0.1968503937007874" right="0.1968503937007874" top="1.1811023622047245" bottom="0.7874015748031497" header="0.7086614173228347" footer="0.1968503937007874"/>
  <pageSetup firstPageNumber="14" useFirstPageNumber="1" horizontalDpi="600" verticalDpi="600" orientation="portrait" paperSize="9" r:id="rId2"/>
  <headerFooter alignWithMargins="0">
    <oddHeader>&amp;L&amp;G&amp;RPLIEGO DE PRESCRIPCIONES TÉCNICAS-ANEXO III
SUMINISTRO DE PRODUCTOS PARA EL NEGOCIADO DE PARQUES Y JARDINES</oddHeader>
    <oddFooter>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2"/>
  <sheetViews>
    <sheetView zoomScaleSheetLayoutView="100" zoomScalePageLayoutView="0" workbookViewId="0" topLeftCell="A236">
      <selection activeCell="D250" sqref="D250"/>
    </sheetView>
  </sheetViews>
  <sheetFormatPr defaultColWidth="11.421875" defaultRowHeight="12.75"/>
  <cols>
    <col min="1" max="1" width="5.8515625" style="1" customWidth="1"/>
    <col min="2" max="2" width="6.28125" style="25" customWidth="1"/>
    <col min="3" max="3" width="68.28125" style="1" customWidth="1"/>
    <col min="4" max="5" width="10.57421875" style="49" customWidth="1"/>
    <col min="6" max="6" width="9.28125" style="96" hidden="1" customWidth="1"/>
    <col min="7" max="7" width="13.7109375" style="26" hidden="1" customWidth="1"/>
    <col min="8" max="8" width="6.8515625" style="26" hidden="1" customWidth="1"/>
    <col min="9" max="9" width="5.7109375" style="26" hidden="1" customWidth="1"/>
    <col min="10" max="10" width="6.7109375" style="26" hidden="1" customWidth="1"/>
    <col min="11" max="11" width="8.8515625" style="108" hidden="1" customWidth="1"/>
    <col min="12" max="17" width="11.421875" style="26" hidden="1" customWidth="1"/>
    <col min="18" max="16384" width="11.421875" style="1" customWidth="1"/>
  </cols>
  <sheetData>
    <row r="1" spans="1:7" ht="19.5" customHeight="1">
      <c r="A1" s="150" t="s">
        <v>783</v>
      </c>
      <c r="B1" s="151"/>
      <c r="C1" s="151"/>
      <c r="D1" s="151"/>
      <c r="E1" s="152"/>
      <c r="F1" s="93"/>
      <c r="G1" s="5"/>
    </row>
    <row r="2" ht="15" customHeight="1"/>
    <row r="3" spans="1:17" s="10" customFormat="1" ht="24.75" customHeight="1">
      <c r="A3" s="31"/>
      <c r="B3" s="9" t="s">
        <v>786</v>
      </c>
      <c r="C3" s="9" t="s">
        <v>101</v>
      </c>
      <c r="D3" s="92" t="s">
        <v>702</v>
      </c>
      <c r="E3" s="92" t="s">
        <v>703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s="41" customFormat="1" ht="15" customHeight="1">
      <c r="A4" s="50">
        <v>3</v>
      </c>
      <c r="B4" s="51" t="s">
        <v>786</v>
      </c>
      <c r="C4" s="50" t="s">
        <v>3</v>
      </c>
      <c r="D4" s="52">
        <v>0.42</v>
      </c>
      <c r="E4" s="52">
        <f aca="true" t="shared" si="0" ref="E4:E67">A4*D4</f>
        <v>1.26</v>
      </c>
      <c r="F4" s="95">
        <v>0.46</v>
      </c>
      <c r="G4" s="53"/>
      <c r="H4" s="85"/>
      <c r="I4" s="85"/>
      <c r="J4" s="26">
        <v>0.37</v>
      </c>
      <c r="K4" s="108">
        <f aca="true" t="shared" si="1" ref="K4:K41">J4+J4*0.05</f>
        <v>0.3885</v>
      </c>
      <c r="L4" s="85"/>
      <c r="M4" s="85"/>
      <c r="N4" s="85"/>
      <c r="O4" s="85"/>
      <c r="P4" s="85"/>
      <c r="Q4" s="85"/>
    </row>
    <row r="5" spans="1:11" ht="15" customHeight="1">
      <c r="A5" s="50">
        <v>4</v>
      </c>
      <c r="B5" s="54" t="s">
        <v>775</v>
      </c>
      <c r="C5" s="50" t="s">
        <v>924</v>
      </c>
      <c r="D5" s="52">
        <v>0.73</v>
      </c>
      <c r="E5" s="52">
        <f t="shared" si="0"/>
        <v>2.92</v>
      </c>
      <c r="F5" s="95"/>
      <c r="H5" s="85"/>
      <c r="J5" s="26">
        <v>0.65</v>
      </c>
      <c r="K5" s="108">
        <f t="shared" si="1"/>
        <v>0.6825</v>
      </c>
    </row>
    <row r="6" spans="1:17" s="41" customFormat="1" ht="15" customHeight="1">
      <c r="A6" s="55">
        <v>3</v>
      </c>
      <c r="B6" s="51" t="s">
        <v>784</v>
      </c>
      <c r="C6" s="50" t="s">
        <v>921</v>
      </c>
      <c r="D6" s="52">
        <v>5.75</v>
      </c>
      <c r="E6" s="52">
        <f t="shared" si="0"/>
        <v>17.25</v>
      </c>
      <c r="F6" s="95"/>
      <c r="G6" s="26"/>
      <c r="H6" s="26"/>
      <c r="I6" s="26"/>
      <c r="J6" s="26">
        <v>5.11</v>
      </c>
      <c r="K6" s="108">
        <f t="shared" si="1"/>
        <v>5.3655</v>
      </c>
      <c r="L6" s="85"/>
      <c r="M6" s="85"/>
      <c r="N6" s="85"/>
      <c r="O6" s="85"/>
      <c r="P6" s="85"/>
      <c r="Q6" s="85"/>
    </row>
    <row r="7" spans="1:17" s="41" customFormat="1" ht="15" customHeight="1">
      <c r="A7" s="55">
        <v>3</v>
      </c>
      <c r="B7" s="51" t="s">
        <v>784</v>
      </c>
      <c r="C7" s="50" t="s">
        <v>923</v>
      </c>
      <c r="D7" s="52">
        <v>10.4</v>
      </c>
      <c r="E7" s="52">
        <f t="shared" si="0"/>
        <v>31.200000000000003</v>
      </c>
      <c r="F7" s="95"/>
      <c r="G7" s="26"/>
      <c r="H7" s="26"/>
      <c r="I7" s="26"/>
      <c r="J7" s="26">
        <v>9.26</v>
      </c>
      <c r="K7" s="108">
        <f t="shared" si="1"/>
        <v>9.722999999999999</v>
      </c>
      <c r="L7" s="85"/>
      <c r="M7" s="85"/>
      <c r="N7" s="85"/>
      <c r="O7" s="85"/>
      <c r="P7" s="85"/>
      <c r="Q7" s="85"/>
    </row>
    <row r="8" spans="1:17" s="41" customFormat="1" ht="15" customHeight="1">
      <c r="A8" s="55">
        <v>3</v>
      </c>
      <c r="B8" s="51" t="s">
        <v>784</v>
      </c>
      <c r="C8" s="50" t="s">
        <v>922</v>
      </c>
      <c r="D8" s="52">
        <v>10.4</v>
      </c>
      <c r="E8" s="52">
        <f t="shared" si="0"/>
        <v>31.200000000000003</v>
      </c>
      <c r="F8" s="95"/>
      <c r="G8" s="26"/>
      <c r="H8" s="26"/>
      <c r="I8" s="26"/>
      <c r="J8" s="26">
        <v>9.26</v>
      </c>
      <c r="K8" s="108">
        <f t="shared" si="1"/>
        <v>9.722999999999999</v>
      </c>
      <c r="L8" s="85"/>
      <c r="M8" s="85"/>
      <c r="N8" s="85"/>
      <c r="O8" s="85"/>
      <c r="P8" s="85"/>
      <c r="Q8" s="85"/>
    </row>
    <row r="9" spans="1:17" s="56" customFormat="1" ht="15" customHeight="1">
      <c r="A9" s="50">
        <v>2</v>
      </c>
      <c r="B9" s="51" t="s">
        <v>786</v>
      </c>
      <c r="C9" s="50" t="s">
        <v>732</v>
      </c>
      <c r="D9" s="52">
        <v>9.44</v>
      </c>
      <c r="E9" s="52">
        <f t="shared" si="0"/>
        <v>18.88</v>
      </c>
      <c r="F9" s="96"/>
      <c r="G9" s="26"/>
      <c r="H9" s="85"/>
      <c r="I9" s="85"/>
      <c r="J9" s="26">
        <v>8.4</v>
      </c>
      <c r="K9" s="108">
        <f t="shared" si="1"/>
        <v>8.82</v>
      </c>
      <c r="L9" s="110"/>
      <c r="M9" s="110"/>
      <c r="N9" s="110"/>
      <c r="O9" s="110"/>
      <c r="P9" s="110"/>
      <c r="Q9" s="110"/>
    </row>
    <row r="10" spans="1:17" s="56" customFormat="1" ht="15" customHeight="1">
      <c r="A10" s="50">
        <v>2</v>
      </c>
      <c r="B10" s="51" t="s">
        <v>786</v>
      </c>
      <c r="C10" s="50" t="s">
        <v>731</v>
      </c>
      <c r="D10" s="52">
        <v>5.31</v>
      </c>
      <c r="E10" s="52">
        <f t="shared" si="0"/>
        <v>10.62</v>
      </c>
      <c r="F10" s="96"/>
      <c r="G10" s="26"/>
      <c r="H10" s="85"/>
      <c r="I10" s="85"/>
      <c r="J10" s="26">
        <v>4.73</v>
      </c>
      <c r="K10" s="108">
        <f t="shared" si="1"/>
        <v>4.966500000000001</v>
      </c>
      <c r="L10" s="110"/>
      <c r="M10" s="110"/>
      <c r="N10" s="110"/>
      <c r="O10" s="110"/>
      <c r="P10" s="110"/>
      <c r="Q10" s="110"/>
    </row>
    <row r="11" spans="1:17" s="41" customFormat="1" ht="15" customHeight="1">
      <c r="A11" s="50">
        <v>2</v>
      </c>
      <c r="B11" s="51" t="s">
        <v>786</v>
      </c>
      <c r="C11" s="50" t="s">
        <v>730</v>
      </c>
      <c r="D11" s="52">
        <v>2.66</v>
      </c>
      <c r="E11" s="52">
        <f t="shared" si="0"/>
        <v>5.32</v>
      </c>
      <c r="F11" s="108">
        <v>6.16</v>
      </c>
      <c r="G11" s="58"/>
      <c r="H11" s="110"/>
      <c r="I11" s="110"/>
      <c r="J11" s="26">
        <v>2.37</v>
      </c>
      <c r="K11" s="108">
        <f t="shared" si="1"/>
        <v>2.4885</v>
      </c>
      <c r="L11" s="85"/>
      <c r="M11" s="85"/>
      <c r="N11" s="85"/>
      <c r="O11" s="85"/>
      <c r="P11" s="85"/>
      <c r="Q11" s="85"/>
    </row>
    <row r="12" spans="1:17" s="41" customFormat="1" ht="15" customHeight="1">
      <c r="A12" s="50">
        <v>2</v>
      </c>
      <c r="B12" s="51" t="s">
        <v>786</v>
      </c>
      <c r="C12" s="50" t="s">
        <v>4</v>
      </c>
      <c r="D12" s="52">
        <v>2.95</v>
      </c>
      <c r="E12" s="52">
        <f t="shared" si="0"/>
        <v>5.9</v>
      </c>
      <c r="F12" s="108">
        <v>6.16</v>
      </c>
      <c r="G12" s="58"/>
      <c r="H12" s="110"/>
      <c r="I12" s="110"/>
      <c r="J12" s="26">
        <v>2.63</v>
      </c>
      <c r="K12" s="108">
        <f t="shared" si="1"/>
        <v>2.7615</v>
      </c>
      <c r="L12" s="85"/>
      <c r="M12" s="85"/>
      <c r="N12" s="85"/>
      <c r="O12" s="85"/>
      <c r="P12" s="85"/>
      <c r="Q12" s="85"/>
    </row>
    <row r="13" spans="1:17" s="41" customFormat="1" ht="15" customHeight="1">
      <c r="A13" s="55">
        <v>1</v>
      </c>
      <c r="B13" s="51" t="s">
        <v>784</v>
      </c>
      <c r="C13" s="50" t="s">
        <v>679</v>
      </c>
      <c r="D13" s="52">
        <v>67.77</v>
      </c>
      <c r="E13" s="52">
        <f t="shared" si="0"/>
        <v>67.77</v>
      </c>
      <c r="F13" s="95"/>
      <c r="G13" s="26"/>
      <c r="H13" s="26"/>
      <c r="I13" s="26"/>
      <c r="J13" s="26">
        <v>60.32</v>
      </c>
      <c r="K13" s="108">
        <f t="shared" si="1"/>
        <v>63.336</v>
      </c>
      <c r="L13" s="85"/>
      <c r="M13" s="85"/>
      <c r="N13" s="85"/>
      <c r="O13" s="85"/>
      <c r="P13" s="85"/>
      <c r="Q13" s="85"/>
    </row>
    <row r="14" spans="1:11" ht="15" customHeight="1">
      <c r="A14" s="50">
        <v>1</v>
      </c>
      <c r="B14" s="54" t="s">
        <v>775</v>
      </c>
      <c r="C14" s="50" t="s">
        <v>964</v>
      </c>
      <c r="D14" s="52">
        <v>5.12</v>
      </c>
      <c r="E14" s="52">
        <f t="shared" si="0"/>
        <v>5.12</v>
      </c>
      <c r="F14" s="95">
        <v>4.92</v>
      </c>
      <c r="H14" s="85"/>
      <c r="J14" s="26">
        <v>4.56</v>
      </c>
      <c r="K14" s="108">
        <f t="shared" si="1"/>
        <v>4.787999999999999</v>
      </c>
    </row>
    <row r="15" spans="1:17" s="41" customFormat="1" ht="15" customHeight="1">
      <c r="A15" s="50">
        <v>1</v>
      </c>
      <c r="B15" s="54" t="s">
        <v>775</v>
      </c>
      <c r="C15" s="50" t="s">
        <v>5</v>
      </c>
      <c r="D15" s="52">
        <v>3.16</v>
      </c>
      <c r="E15" s="52">
        <f t="shared" si="0"/>
        <v>3.16</v>
      </c>
      <c r="F15" s="96">
        <v>2.56</v>
      </c>
      <c r="G15" s="26"/>
      <c r="H15" s="85"/>
      <c r="I15" s="85"/>
      <c r="J15" s="26">
        <v>2.81</v>
      </c>
      <c r="K15" s="108">
        <f t="shared" si="1"/>
        <v>2.9505</v>
      </c>
      <c r="L15" s="85"/>
      <c r="M15" s="85"/>
      <c r="N15" s="85"/>
      <c r="O15" s="85"/>
      <c r="P15" s="85"/>
      <c r="Q15" s="85"/>
    </row>
    <row r="16" spans="1:17" s="41" customFormat="1" ht="15" customHeight="1">
      <c r="A16" s="50">
        <v>5</v>
      </c>
      <c r="B16" s="54" t="s">
        <v>775</v>
      </c>
      <c r="C16" s="50" t="s">
        <v>148</v>
      </c>
      <c r="D16" s="52">
        <v>2.52</v>
      </c>
      <c r="E16" s="52">
        <f t="shared" si="0"/>
        <v>12.6</v>
      </c>
      <c r="F16" s="96">
        <v>1.6</v>
      </c>
      <c r="G16" s="53"/>
      <c r="H16" s="85"/>
      <c r="I16" s="26"/>
      <c r="J16" s="26">
        <v>2.24</v>
      </c>
      <c r="K16" s="108">
        <f t="shared" si="1"/>
        <v>2.3520000000000003</v>
      </c>
      <c r="L16" s="85"/>
      <c r="M16" s="85"/>
      <c r="N16" s="85"/>
      <c r="O16" s="85"/>
      <c r="P16" s="85"/>
      <c r="Q16" s="85"/>
    </row>
    <row r="17" spans="1:11" ht="15" customHeight="1">
      <c r="A17" s="50">
        <v>5</v>
      </c>
      <c r="B17" s="54" t="s">
        <v>775</v>
      </c>
      <c r="C17" s="50" t="s">
        <v>149</v>
      </c>
      <c r="D17" s="52">
        <v>3.16</v>
      </c>
      <c r="E17" s="52">
        <f t="shared" si="0"/>
        <v>15.8</v>
      </c>
      <c r="F17" s="96">
        <v>1.8</v>
      </c>
      <c r="G17" s="53"/>
      <c r="H17" s="85"/>
      <c r="J17" s="26">
        <v>2.81</v>
      </c>
      <c r="K17" s="108">
        <f t="shared" si="1"/>
        <v>2.9505</v>
      </c>
    </row>
    <row r="18" spans="1:11" ht="15" customHeight="1">
      <c r="A18" s="50">
        <v>5</v>
      </c>
      <c r="B18" s="54" t="s">
        <v>775</v>
      </c>
      <c r="C18" s="50" t="s">
        <v>147</v>
      </c>
      <c r="D18" s="52">
        <v>1.83</v>
      </c>
      <c r="E18" s="52">
        <f t="shared" si="0"/>
        <v>9.15</v>
      </c>
      <c r="F18" s="96">
        <v>1.89</v>
      </c>
      <c r="H18" s="85"/>
      <c r="I18" s="85"/>
      <c r="J18" s="26">
        <v>1.63</v>
      </c>
      <c r="K18" s="108">
        <f t="shared" si="1"/>
        <v>1.7114999999999998</v>
      </c>
    </row>
    <row r="19" spans="1:11" ht="15" customHeight="1">
      <c r="A19" s="50">
        <v>10</v>
      </c>
      <c r="B19" s="54" t="s">
        <v>786</v>
      </c>
      <c r="C19" s="50" t="s">
        <v>603</v>
      </c>
      <c r="D19" s="52">
        <v>9.17</v>
      </c>
      <c r="E19" s="52">
        <f t="shared" si="0"/>
        <v>91.7</v>
      </c>
      <c r="F19" s="111">
        <v>1.49</v>
      </c>
      <c r="H19" s="85"/>
      <c r="J19" s="26">
        <v>8.16</v>
      </c>
      <c r="K19" s="108">
        <f t="shared" si="1"/>
        <v>8.568</v>
      </c>
    </row>
    <row r="20" spans="1:11" ht="15" customHeight="1">
      <c r="A20" s="50">
        <v>10</v>
      </c>
      <c r="B20" s="54" t="s">
        <v>775</v>
      </c>
      <c r="C20" s="50" t="s">
        <v>150</v>
      </c>
      <c r="D20" s="52">
        <v>1.74</v>
      </c>
      <c r="E20" s="52">
        <f t="shared" si="0"/>
        <v>17.4</v>
      </c>
      <c r="F20" s="95"/>
      <c r="H20" s="85"/>
      <c r="J20" s="26">
        <v>1.55</v>
      </c>
      <c r="K20" s="108">
        <f t="shared" si="1"/>
        <v>1.6275</v>
      </c>
    </row>
    <row r="21" spans="1:11" ht="15" customHeight="1">
      <c r="A21" s="50">
        <v>1</v>
      </c>
      <c r="B21" s="51" t="s">
        <v>786</v>
      </c>
      <c r="C21" s="50" t="s">
        <v>151</v>
      </c>
      <c r="D21" s="52">
        <v>11.46</v>
      </c>
      <c r="E21" s="52">
        <f t="shared" si="0"/>
        <v>11.46</v>
      </c>
      <c r="F21" s="96">
        <v>7.2</v>
      </c>
      <c r="G21" s="53"/>
      <c r="H21" s="85"/>
      <c r="J21" s="26">
        <v>10.2</v>
      </c>
      <c r="K21" s="108">
        <f t="shared" si="1"/>
        <v>10.709999999999999</v>
      </c>
    </row>
    <row r="22" spans="1:17" s="41" customFormat="1" ht="15" customHeight="1">
      <c r="A22" s="50">
        <v>1</v>
      </c>
      <c r="B22" s="51" t="s">
        <v>786</v>
      </c>
      <c r="C22" s="50" t="s">
        <v>36</v>
      </c>
      <c r="D22" s="52">
        <v>23.72</v>
      </c>
      <c r="E22" s="52">
        <f t="shared" si="0"/>
        <v>23.72</v>
      </c>
      <c r="F22" s="96">
        <v>20.99</v>
      </c>
      <c r="G22" s="26"/>
      <c r="H22" s="85"/>
      <c r="I22" s="85"/>
      <c r="J22" s="26">
        <v>21.11</v>
      </c>
      <c r="K22" s="108">
        <f t="shared" si="1"/>
        <v>22.165499999999998</v>
      </c>
      <c r="L22" s="85"/>
      <c r="M22" s="85"/>
      <c r="N22" s="85"/>
      <c r="O22" s="85"/>
      <c r="P22" s="85"/>
      <c r="Q22" s="85"/>
    </row>
    <row r="23" spans="1:17" s="41" customFormat="1" ht="15" customHeight="1">
      <c r="A23" s="55">
        <v>1</v>
      </c>
      <c r="B23" s="51" t="s">
        <v>786</v>
      </c>
      <c r="C23" s="60" t="s">
        <v>6</v>
      </c>
      <c r="D23" s="61">
        <v>281.35</v>
      </c>
      <c r="E23" s="52">
        <f t="shared" si="0"/>
        <v>281.35</v>
      </c>
      <c r="F23" s="96">
        <v>228.22</v>
      </c>
      <c r="G23" s="26"/>
      <c r="H23" s="85"/>
      <c r="I23" s="85"/>
      <c r="J23" s="26">
        <v>250.42</v>
      </c>
      <c r="K23" s="108">
        <f t="shared" si="1"/>
        <v>262.941</v>
      </c>
      <c r="L23" s="85"/>
      <c r="M23" s="85"/>
      <c r="N23" s="85"/>
      <c r="O23" s="85"/>
      <c r="P23" s="85"/>
      <c r="Q23" s="85"/>
    </row>
    <row r="24" spans="1:11" ht="15" customHeight="1">
      <c r="A24" s="55">
        <v>1</v>
      </c>
      <c r="B24" s="51" t="s">
        <v>786</v>
      </c>
      <c r="C24" s="50" t="s">
        <v>90</v>
      </c>
      <c r="D24" s="52">
        <v>0.06</v>
      </c>
      <c r="E24" s="52">
        <f t="shared" si="0"/>
        <v>0.06</v>
      </c>
      <c r="F24" s="95">
        <v>0.25</v>
      </c>
      <c r="J24" s="26">
        <v>0.05</v>
      </c>
      <c r="K24" s="108">
        <f t="shared" si="1"/>
        <v>0.052500000000000005</v>
      </c>
    </row>
    <row r="25" spans="1:11" ht="15" customHeight="1">
      <c r="A25" s="62">
        <v>2</v>
      </c>
      <c r="B25" s="54" t="s">
        <v>775</v>
      </c>
      <c r="C25" s="63" t="s">
        <v>963</v>
      </c>
      <c r="D25" s="64">
        <v>0.32</v>
      </c>
      <c r="E25" s="52">
        <f t="shared" si="0"/>
        <v>0.64</v>
      </c>
      <c r="F25" s="112">
        <v>0.29</v>
      </c>
      <c r="G25" s="28"/>
      <c r="K25" s="108">
        <f t="shared" si="1"/>
        <v>0</v>
      </c>
    </row>
    <row r="26" spans="1:17" s="41" customFormat="1" ht="15" customHeight="1">
      <c r="A26" s="55">
        <v>1</v>
      </c>
      <c r="B26" s="51" t="s">
        <v>786</v>
      </c>
      <c r="C26" s="60" t="s">
        <v>7</v>
      </c>
      <c r="D26" s="61">
        <v>61.76</v>
      </c>
      <c r="E26" s="52">
        <f t="shared" si="0"/>
        <v>61.76</v>
      </c>
      <c r="F26" s="97">
        <v>57.24</v>
      </c>
      <c r="G26" s="26"/>
      <c r="H26" s="85"/>
      <c r="I26" s="85"/>
      <c r="J26" s="26">
        <v>54.97</v>
      </c>
      <c r="K26" s="108">
        <f t="shared" si="1"/>
        <v>57.7185</v>
      </c>
      <c r="L26" s="85"/>
      <c r="M26" s="85"/>
      <c r="N26" s="85"/>
      <c r="O26" s="85"/>
      <c r="P26" s="85"/>
      <c r="Q26" s="85"/>
    </row>
    <row r="27" spans="1:11" ht="15" customHeight="1">
      <c r="A27" s="55">
        <v>1</v>
      </c>
      <c r="B27" s="51" t="s">
        <v>786</v>
      </c>
      <c r="C27" s="50" t="s">
        <v>478</v>
      </c>
      <c r="D27" s="52">
        <v>25.73</v>
      </c>
      <c r="E27" s="52">
        <f t="shared" si="0"/>
        <v>25.73</v>
      </c>
      <c r="F27" s="95"/>
      <c r="G27" s="113"/>
      <c r="J27" s="26">
        <v>22.9</v>
      </c>
      <c r="K27" s="108">
        <f t="shared" si="1"/>
        <v>24.044999999999998</v>
      </c>
    </row>
    <row r="28" spans="1:17" s="41" customFormat="1" ht="15" customHeight="1">
      <c r="A28" s="55">
        <v>1</v>
      </c>
      <c r="B28" s="51" t="s">
        <v>786</v>
      </c>
      <c r="C28" s="50" t="s">
        <v>484</v>
      </c>
      <c r="D28" s="52">
        <v>16.8</v>
      </c>
      <c r="E28" s="52">
        <f t="shared" si="0"/>
        <v>16.8</v>
      </c>
      <c r="F28" s="95"/>
      <c r="G28" s="113"/>
      <c r="H28" s="26"/>
      <c r="I28" s="26"/>
      <c r="J28" s="26">
        <v>14.95</v>
      </c>
      <c r="K28" s="108">
        <f t="shared" si="1"/>
        <v>15.6975</v>
      </c>
      <c r="L28" s="85"/>
      <c r="M28" s="85"/>
      <c r="N28" s="85"/>
      <c r="O28" s="85"/>
      <c r="P28" s="85"/>
      <c r="Q28" s="85"/>
    </row>
    <row r="29" spans="1:17" s="41" customFormat="1" ht="15" customHeight="1">
      <c r="A29" s="55">
        <v>2</v>
      </c>
      <c r="B29" s="51" t="s">
        <v>786</v>
      </c>
      <c r="C29" s="50" t="s">
        <v>701</v>
      </c>
      <c r="D29" s="52">
        <v>16.85</v>
      </c>
      <c r="E29" s="52">
        <f t="shared" si="0"/>
        <v>33.7</v>
      </c>
      <c r="F29" s="95"/>
      <c r="G29" s="26"/>
      <c r="H29" s="26"/>
      <c r="I29" s="26"/>
      <c r="J29" s="26">
        <v>15</v>
      </c>
      <c r="K29" s="108">
        <f>J29+J29*0.05</f>
        <v>15.75</v>
      </c>
      <c r="L29" s="85"/>
      <c r="M29" s="85"/>
      <c r="N29" s="85"/>
      <c r="O29" s="85"/>
      <c r="P29" s="85"/>
      <c r="Q29" s="85"/>
    </row>
    <row r="30" spans="1:17" s="41" customFormat="1" ht="15" customHeight="1">
      <c r="A30" s="55">
        <v>1</v>
      </c>
      <c r="B30" s="51" t="s">
        <v>786</v>
      </c>
      <c r="C30" s="50" t="s">
        <v>94</v>
      </c>
      <c r="D30" s="52">
        <v>55.08</v>
      </c>
      <c r="E30" s="52">
        <f t="shared" si="0"/>
        <v>55.08</v>
      </c>
      <c r="F30" s="95">
        <v>51.48</v>
      </c>
      <c r="G30" s="26"/>
      <c r="H30" s="26"/>
      <c r="I30" s="26"/>
      <c r="J30" s="26"/>
      <c r="K30" s="108">
        <f t="shared" si="1"/>
        <v>0</v>
      </c>
      <c r="L30" s="85"/>
      <c r="M30" s="85"/>
      <c r="N30" s="85"/>
      <c r="O30" s="85"/>
      <c r="P30" s="85"/>
      <c r="Q30" s="85"/>
    </row>
    <row r="31" spans="1:17" s="41" customFormat="1" ht="15" customHeight="1">
      <c r="A31" s="55">
        <v>1</v>
      </c>
      <c r="B31" s="51" t="s">
        <v>786</v>
      </c>
      <c r="C31" s="60" t="s">
        <v>505</v>
      </c>
      <c r="D31" s="61">
        <v>6.18</v>
      </c>
      <c r="E31" s="52">
        <f t="shared" si="0"/>
        <v>6.18</v>
      </c>
      <c r="F31" s="97">
        <v>9.55</v>
      </c>
      <c r="G31" s="26"/>
      <c r="H31" s="85"/>
      <c r="I31" s="85"/>
      <c r="J31" s="26">
        <v>5.5</v>
      </c>
      <c r="K31" s="108">
        <f t="shared" si="1"/>
        <v>5.775</v>
      </c>
      <c r="L31" s="85"/>
      <c r="M31" s="85"/>
      <c r="N31" s="85"/>
      <c r="O31" s="85"/>
      <c r="P31" s="85"/>
      <c r="Q31" s="85"/>
    </row>
    <row r="32" spans="1:11" ht="15" customHeight="1">
      <c r="A32" s="55">
        <v>1</v>
      </c>
      <c r="B32" s="51" t="s">
        <v>786</v>
      </c>
      <c r="C32" s="60" t="s">
        <v>506</v>
      </c>
      <c r="D32" s="61">
        <v>15.11</v>
      </c>
      <c r="E32" s="52">
        <f t="shared" si="0"/>
        <v>15.11</v>
      </c>
      <c r="F32" s="97">
        <v>4.86</v>
      </c>
      <c r="H32" s="85"/>
      <c r="I32" s="85"/>
      <c r="J32" s="26">
        <v>13.45</v>
      </c>
      <c r="K32" s="108">
        <f t="shared" si="1"/>
        <v>14.122499999999999</v>
      </c>
    </row>
    <row r="33" spans="1:17" s="41" customFormat="1" ht="15" customHeight="1">
      <c r="A33" s="55">
        <v>2</v>
      </c>
      <c r="B33" s="51" t="s">
        <v>786</v>
      </c>
      <c r="C33" s="60" t="s">
        <v>507</v>
      </c>
      <c r="D33" s="61">
        <v>13.09</v>
      </c>
      <c r="E33" s="52">
        <f t="shared" si="0"/>
        <v>26.18</v>
      </c>
      <c r="F33" s="97">
        <v>7.04</v>
      </c>
      <c r="G33" s="26"/>
      <c r="H33" s="85"/>
      <c r="I33" s="85"/>
      <c r="J33" s="26">
        <v>11.65</v>
      </c>
      <c r="K33" s="108">
        <f t="shared" si="1"/>
        <v>12.2325</v>
      </c>
      <c r="L33" s="85"/>
      <c r="M33" s="85"/>
      <c r="N33" s="85"/>
      <c r="O33" s="85"/>
      <c r="P33" s="85"/>
      <c r="Q33" s="85"/>
    </row>
    <row r="34" spans="1:17" s="41" customFormat="1" ht="15" customHeight="1">
      <c r="A34" s="50">
        <v>15</v>
      </c>
      <c r="B34" s="51" t="s">
        <v>786</v>
      </c>
      <c r="C34" s="50" t="s">
        <v>612</v>
      </c>
      <c r="D34" s="52">
        <v>1.18</v>
      </c>
      <c r="E34" s="52">
        <f t="shared" si="0"/>
        <v>17.7</v>
      </c>
      <c r="F34" s="96">
        <v>1.2</v>
      </c>
      <c r="G34" s="53"/>
      <c r="H34" s="26"/>
      <c r="I34" s="26"/>
      <c r="J34" s="26">
        <v>1.05</v>
      </c>
      <c r="K34" s="108">
        <f t="shared" si="1"/>
        <v>1.1025</v>
      </c>
      <c r="L34" s="85"/>
      <c r="M34" s="85"/>
      <c r="N34" s="85"/>
      <c r="O34" s="85"/>
      <c r="P34" s="85"/>
      <c r="Q34" s="85"/>
    </row>
    <row r="35" spans="1:11" ht="15" customHeight="1">
      <c r="A35" s="55">
        <v>15</v>
      </c>
      <c r="B35" s="51" t="s">
        <v>786</v>
      </c>
      <c r="C35" s="60" t="s">
        <v>614</v>
      </c>
      <c r="D35" s="61">
        <v>1.21</v>
      </c>
      <c r="E35" s="52">
        <f t="shared" si="0"/>
        <v>18.15</v>
      </c>
      <c r="F35" s="97">
        <v>1.36</v>
      </c>
      <c r="H35" s="85"/>
      <c r="I35" s="85"/>
      <c r="J35" s="26">
        <v>1.08</v>
      </c>
      <c r="K35" s="108">
        <f t="shared" si="1"/>
        <v>1.1340000000000001</v>
      </c>
    </row>
    <row r="36" spans="1:17" s="41" customFormat="1" ht="15" customHeight="1">
      <c r="A36" s="55">
        <v>15</v>
      </c>
      <c r="B36" s="51" t="s">
        <v>786</v>
      </c>
      <c r="C36" s="60" t="s">
        <v>613</v>
      </c>
      <c r="D36" s="61">
        <v>0.87</v>
      </c>
      <c r="E36" s="52">
        <f t="shared" si="0"/>
        <v>13.05</v>
      </c>
      <c r="F36" s="97">
        <v>1.33</v>
      </c>
      <c r="G36" s="26"/>
      <c r="H36" s="85"/>
      <c r="I36" s="85"/>
      <c r="J36" s="26">
        <v>0.77</v>
      </c>
      <c r="K36" s="108">
        <f t="shared" si="1"/>
        <v>0.8085</v>
      </c>
      <c r="L36" s="85"/>
      <c r="M36" s="85"/>
      <c r="N36" s="85"/>
      <c r="O36" s="85"/>
      <c r="P36" s="85"/>
      <c r="Q36" s="85"/>
    </row>
    <row r="37" spans="1:11" ht="15" customHeight="1">
      <c r="A37" s="50">
        <v>2</v>
      </c>
      <c r="B37" s="51" t="s">
        <v>786</v>
      </c>
      <c r="C37" s="50" t="s">
        <v>152</v>
      </c>
      <c r="D37" s="52">
        <v>22.92</v>
      </c>
      <c r="E37" s="52">
        <f t="shared" si="0"/>
        <v>45.84</v>
      </c>
      <c r="F37" s="96">
        <v>6.5</v>
      </c>
      <c r="G37" s="53"/>
      <c r="J37" s="26">
        <v>20.4</v>
      </c>
      <c r="K37" s="108">
        <f t="shared" si="1"/>
        <v>21.419999999999998</v>
      </c>
    </row>
    <row r="38" spans="1:11" ht="15" customHeight="1">
      <c r="A38" s="55">
        <v>5</v>
      </c>
      <c r="B38" s="51" t="s">
        <v>786</v>
      </c>
      <c r="C38" s="60" t="s">
        <v>153</v>
      </c>
      <c r="D38" s="61">
        <v>1.24</v>
      </c>
      <c r="E38" s="52">
        <f t="shared" si="0"/>
        <v>6.2</v>
      </c>
      <c r="F38" s="97">
        <v>1.68</v>
      </c>
      <c r="H38" s="85"/>
      <c r="I38" s="85"/>
      <c r="J38" s="26">
        <v>1.1</v>
      </c>
      <c r="K38" s="108">
        <f t="shared" si="1"/>
        <v>1.155</v>
      </c>
    </row>
    <row r="39" spans="1:17" s="41" customFormat="1" ht="15" customHeight="1">
      <c r="A39" s="50">
        <v>5</v>
      </c>
      <c r="B39" s="51" t="s">
        <v>786</v>
      </c>
      <c r="C39" s="50" t="s">
        <v>124</v>
      </c>
      <c r="D39" s="52">
        <v>5.45</v>
      </c>
      <c r="E39" s="52">
        <f t="shared" si="0"/>
        <v>27.25</v>
      </c>
      <c r="F39" s="96">
        <v>3.76</v>
      </c>
      <c r="G39" s="53"/>
      <c r="H39" s="26"/>
      <c r="I39" s="26"/>
      <c r="J39" s="26">
        <v>4.85</v>
      </c>
      <c r="K39" s="108">
        <f t="shared" si="1"/>
        <v>5.092499999999999</v>
      </c>
      <c r="L39" s="85"/>
      <c r="M39" s="85"/>
      <c r="N39" s="85"/>
      <c r="O39" s="85"/>
      <c r="P39" s="85"/>
      <c r="Q39" s="85"/>
    </row>
    <row r="40" spans="1:11" ht="15" customHeight="1">
      <c r="A40" s="50">
        <v>15</v>
      </c>
      <c r="B40" s="51" t="s">
        <v>786</v>
      </c>
      <c r="C40" s="50" t="s">
        <v>144</v>
      </c>
      <c r="D40" s="52">
        <v>0.29</v>
      </c>
      <c r="E40" s="52">
        <f t="shared" si="0"/>
        <v>4.35</v>
      </c>
      <c r="F40" s="96">
        <v>0.21</v>
      </c>
      <c r="G40" s="53"/>
      <c r="J40" s="26">
        <v>0.26</v>
      </c>
      <c r="K40" s="108">
        <f t="shared" si="1"/>
        <v>0.273</v>
      </c>
    </row>
    <row r="41" spans="1:11" ht="15" customHeight="1">
      <c r="A41" s="55">
        <v>5</v>
      </c>
      <c r="B41" s="51" t="s">
        <v>786</v>
      </c>
      <c r="C41" s="60" t="s">
        <v>154</v>
      </c>
      <c r="D41" s="61">
        <v>1.66</v>
      </c>
      <c r="E41" s="52">
        <f t="shared" si="0"/>
        <v>8.299999999999999</v>
      </c>
      <c r="F41" s="97">
        <v>1.68</v>
      </c>
      <c r="H41" s="85"/>
      <c r="I41" s="85"/>
      <c r="J41" s="26">
        <v>1.48</v>
      </c>
      <c r="K41" s="108">
        <f t="shared" si="1"/>
        <v>1.554</v>
      </c>
    </row>
    <row r="42" spans="1:11" ht="15" customHeight="1">
      <c r="A42" s="50">
        <v>1</v>
      </c>
      <c r="B42" s="51" t="s">
        <v>786</v>
      </c>
      <c r="C42" s="50" t="s">
        <v>155</v>
      </c>
      <c r="D42" s="52">
        <v>4.1</v>
      </c>
      <c r="E42" s="52">
        <f t="shared" si="0"/>
        <v>4.1</v>
      </c>
      <c r="F42" s="96">
        <v>3.61</v>
      </c>
      <c r="G42" s="53"/>
      <c r="J42" s="26">
        <v>3.65</v>
      </c>
      <c r="K42" s="108">
        <f aca="true" t="shared" si="2" ref="K42:K62">J42+J42*0.05</f>
        <v>3.8325</v>
      </c>
    </row>
    <row r="43" spans="1:11" ht="15" customHeight="1">
      <c r="A43" s="55">
        <v>1</v>
      </c>
      <c r="B43" s="51" t="s">
        <v>786</v>
      </c>
      <c r="C43" s="60" t="s">
        <v>615</v>
      </c>
      <c r="D43" s="61">
        <v>52.8</v>
      </c>
      <c r="E43" s="52">
        <f t="shared" si="0"/>
        <v>52.8</v>
      </c>
      <c r="F43" s="97">
        <v>47.32</v>
      </c>
      <c r="J43" s="26">
        <v>47</v>
      </c>
      <c r="K43" s="108">
        <f t="shared" si="2"/>
        <v>49.35</v>
      </c>
    </row>
    <row r="44" spans="1:11" ht="15" customHeight="1">
      <c r="A44" s="50">
        <v>1</v>
      </c>
      <c r="B44" s="51" t="s">
        <v>786</v>
      </c>
      <c r="C44" s="50" t="s">
        <v>158</v>
      </c>
      <c r="D44" s="52">
        <v>116.44</v>
      </c>
      <c r="E44" s="52">
        <f t="shared" si="0"/>
        <v>116.44</v>
      </c>
      <c r="F44" s="96">
        <v>30.9</v>
      </c>
      <c r="G44" s="53"/>
      <c r="J44" s="26">
        <v>103.64</v>
      </c>
      <c r="K44" s="108">
        <f t="shared" si="2"/>
        <v>108.822</v>
      </c>
    </row>
    <row r="45" spans="1:11" ht="15" customHeight="1">
      <c r="A45" s="50">
        <v>1</v>
      </c>
      <c r="B45" s="51" t="s">
        <v>786</v>
      </c>
      <c r="C45" s="50" t="s">
        <v>156</v>
      </c>
      <c r="D45" s="52">
        <v>12.81</v>
      </c>
      <c r="E45" s="52">
        <f t="shared" si="0"/>
        <v>12.81</v>
      </c>
      <c r="F45" s="96">
        <v>7.42</v>
      </c>
      <c r="G45" s="53"/>
      <c r="J45" s="26">
        <v>11.4</v>
      </c>
      <c r="K45" s="108">
        <f t="shared" si="2"/>
        <v>11.97</v>
      </c>
    </row>
    <row r="46" spans="1:11" ht="15" customHeight="1">
      <c r="A46" s="50">
        <v>1</v>
      </c>
      <c r="B46" s="51" t="s">
        <v>786</v>
      </c>
      <c r="C46" s="50" t="s">
        <v>157</v>
      </c>
      <c r="D46" s="52">
        <v>14.32</v>
      </c>
      <c r="E46" s="52">
        <f t="shared" si="0"/>
        <v>14.32</v>
      </c>
      <c r="F46" s="96">
        <v>7.42</v>
      </c>
      <c r="G46" s="53"/>
      <c r="J46" s="26">
        <v>12.75</v>
      </c>
      <c r="K46" s="108">
        <f t="shared" si="2"/>
        <v>13.3875</v>
      </c>
    </row>
    <row r="47" spans="1:11" ht="15" customHeight="1">
      <c r="A47" s="50">
        <v>1</v>
      </c>
      <c r="B47" s="51" t="s">
        <v>786</v>
      </c>
      <c r="C47" s="50" t="s">
        <v>159</v>
      </c>
      <c r="D47" s="52">
        <v>49.45</v>
      </c>
      <c r="E47" s="52">
        <f t="shared" si="0"/>
        <v>49.45</v>
      </c>
      <c r="F47" s="96">
        <v>66.95</v>
      </c>
      <c r="G47" s="53"/>
      <c r="J47" s="26">
        <v>44.01</v>
      </c>
      <c r="K47" s="108">
        <f t="shared" si="2"/>
        <v>46.210499999999996</v>
      </c>
    </row>
    <row r="48" spans="1:17" s="10" customFormat="1" ht="24.75" customHeight="1">
      <c r="A48" s="31"/>
      <c r="B48" s="9" t="s">
        <v>786</v>
      </c>
      <c r="C48" s="9" t="s">
        <v>101</v>
      </c>
      <c r="D48" s="92" t="s">
        <v>702</v>
      </c>
      <c r="E48" s="147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</row>
    <row r="49" spans="1:11" ht="15" customHeight="1">
      <c r="A49" s="50">
        <v>1</v>
      </c>
      <c r="B49" s="51" t="s">
        <v>786</v>
      </c>
      <c r="C49" s="50" t="s">
        <v>160</v>
      </c>
      <c r="D49" s="52">
        <v>82.64</v>
      </c>
      <c r="E49" s="52">
        <f t="shared" si="0"/>
        <v>82.64</v>
      </c>
      <c r="F49" s="96">
        <v>45.68</v>
      </c>
      <c r="G49" s="53"/>
      <c r="J49" s="26">
        <v>73.56</v>
      </c>
      <c r="K49" s="108">
        <f t="shared" si="2"/>
        <v>77.238</v>
      </c>
    </row>
    <row r="50" spans="1:11" ht="15" customHeight="1">
      <c r="A50" s="50">
        <v>1</v>
      </c>
      <c r="B50" s="51" t="s">
        <v>786</v>
      </c>
      <c r="C50" s="50" t="s">
        <v>161</v>
      </c>
      <c r="D50" s="52">
        <v>82.72</v>
      </c>
      <c r="E50" s="52">
        <f t="shared" si="0"/>
        <v>82.72</v>
      </c>
      <c r="F50" s="96">
        <v>30.9</v>
      </c>
      <c r="G50" s="53"/>
      <c r="J50" s="26">
        <v>73.63</v>
      </c>
      <c r="K50" s="108">
        <f t="shared" si="2"/>
        <v>77.3115</v>
      </c>
    </row>
    <row r="51" spans="1:17" s="41" customFormat="1" ht="15" customHeight="1">
      <c r="A51" s="50">
        <v>1</v>
      </c>
      <c r="B51" s="51" t="s">
        <v>786</v>
      </c>
      <c r="C51" s="50" t="s">
        <v>162</v>
      </c>
      <c r="D51" s="52">
        <v>18.25</v>
      </c>
      <c r="E51" s="52">
        <f t="shared" si="0"/>
        <v>18.25</v>
      </c>
      <c r="F51" s="96">
        <v>7.21</v>
      </c>
      <c r="G51" s="53"/>
      <c r="H51" s="26"/>
      <c r="I51" s="26"/>
      <c r="J51" s="26">
        <v>16.24</v>
      </c>
      <c r="K51" s="108">
        <f t="shared" si="2"/>
        <v>17.052</v>
      </c>
      <c r="L51" s="85"/>
      <c r="M51" s="85"/>
      <c r="N51" s="85"/>
      <c r="O51" s="85"/>
      <c r="P51" s="85"/>
      <c r="Q51" s="85"/>
    </row>
    <row r="52" spans="1:11" ht="15" customHeight="1">
      <c r="A52" s="50">
        <v>1</v>
      </c>
      <c r="B52" s="51" t="s">
        <v>786</v>
      </c>
      <c r="C52" s="50" t="s">
        <v>163</v>
      </c>
      <c r="D52" s="52">
        <v>150.8</v>
      </c>
      <c r="E52" s="52">
        <f t="shared" si="0"/>
        <v>150.8</v>
      </c>
      <c r="F52" s="96">
        <v>23.69</v>
      </c>
      <c r="G52" s="53"/>
      <c r="J52" s="26">
        <v>134.22</v>
      </c>
      <c r="K52" s="108">
        <f t="shared" si="2"/>
        <v>140.931</v>
      </c>
    </row>
    <row r="53" spans="1:11" ht="15" customHeight="1">
      <c r="A53" s="55">
        <v>1</v>
      </c>
      <c r="B53" s="51" t="s">
        <v>786</v>
      </c>
      <c r="C53" s="60" t="s">
        <v>616</v>
      </c>
      <c r="D53" s="61">
        <v>50.56</v>
      </c>
      <c r="E53" s="52">
        <f t="shared" si="0"/>
        <v>50.56</v>
      </c>
      <c r="F53" s="97">
        <v>34.07</v>
      </c>
      <c r="H53" s="85"/>
      <c r="I53" s="85"/>
      <c r="J53" s="26">
        <v>45</v>
      </c>
      <c r="K53" s="108">
        <f t="shared" si="2"/>
        <v>47.25</v>
      </c>
    </row>
    <row r="54" spans="1:17" s="41" customFormat="1" ht="15" customHeight="1">
      <c r="A54" s="50">
        <v>120</v>
      </c>
      <c r="B54" s="51" t="s">
        <v>786</v>
      </c>
      <c r="C54" s="50" t="s">
        <v>164</v>
      </c>
      <c r="D54" s="52">
        <v>0.06</v>
      </c>
      <c r="E54" s="52">
        <f t="shared" si="0"/>
        <v>7.199999999999999</v>
      </c>
      <c r="F54" s="96">
        <v>0.05</v>
      </c>
      <c r="G54" s="53"/>
      <c r="H54" s="26"/>
      <c r="I54" s="26"/>
      <c r="J54" s="26">
        <v>0.05</v>
      </c>
      <c r="K54" s="108">
        <f t="shared" si="2"/>
        <v>0.052500000000000005</v>
      </c>
      <c r="L54" s="85"/>
      <c r="M54" s="85"/>
      <c r="N54" s="85"/>
      <c r="O54" s="85"/>
      <c r="P54" s="85"/>
      <c r="Q54" s="85"/>
    </row>
    <row r="55" spans="1:11" ht="15" customHeight="1">
      <c r="A55" s="55">
        <v>1</v>
      </c>
      <c r="B55" s="51" t="s">
        <v>786</v>
      </c>
      <c r="C55" s="60" t="s">
        <v>8</v>
      </c>
      <c r="D55" s="61">
        <v>3.16</v>
      </c>
      <c r="E55" s="52">
        <f t="shared" si="0"/>
        <v>3.16</v>
      </c>
      <c r="F55" s="97">
        <v>1.6</v>
      </c>
      <c r="H55" s="85"/>
      <c r="I55" s="85"/>
      <c r="J55" s="26">
        <v>2.81</v>
      </c>
      <c r="K55" s="108">
        <f t="shared" si="2"/>
        <v>2.9505</v>
      </c>
    </row>
    <row r="56" spans="1:11" ht="15" customHeight="1">
      <c r="A56" s="50">
        <v>1</v>
      </c>
      <c r="B56" s="51" t="s">
        <v>786</v>
      </c>
      <c r="C56" s="50" t="s">
        <v>567</v>
      </c>
      <c r="D56" s="52">
        <v>1.37</v>
      </c>
      <c r="E56" s="52">
        <f t="shared" si="0"/>
        <v>1.37</v>
      </c>
      <c r="F56" s="96">
        <v>0.93</v>
      </c>
      <c r="G56" s="53"/>
      <c r="J56" s="26">
        <v>1.22</v>
      </c>
      <c r="K56" s="108">
        <f t="shared" si="2"/>
        <v>1.281</v>
      </c>
    </row>
    <row r="57" spans="1:11" ht="15" customHeight="1">
      <c r="A57" s="50">
        <v>1</v>
      </c>
      <c r="B57" s="51" t="s">
        <v>786</v>
      </c>
      <c r="C57" s="50" t="s">
        <v>109</v>
      </c>
      <c r="D57" s="52">
        <v>3.03</v>
      </c>
      <c r="E57" s="52">
        <f t="shared" si="0"/>
        <v>3.03</v>
      </c>
      <c r="F57" s="96">
        <v>1.91</v>
      </c>
      <c r="G57" s="53">
        <f>A57*F57</f>
        <v>1.91</v>
      </c>
      <c r="J57" s="26">
        <v>2.7</v>
      </c>
      <c r="K57" s="108">
        <f t="shared" si="2"/>
        <v>2.835</v>
      </c>
    </row>
    <row r="58" spans="1:17" s="41" customFormat="1" ht="15" customHeight="1">
      <c r="A58" s="50">
        <v>1</v>
      </c>
      <c r="B58" s="51" t="s">
        <v>786</v>
      </c>
      <c r="C58" s="50" t="s">
        <v>108</v>
      </c>
      <c r="D58" s="52">
        <v>4.24</v>
      </c>
      <c r="E58" s="52">
        <f t="shared" si="0"/>
        <v>4.24</v>
      </c>
      <c r="F58" s="96">
        <v>3.09</v>
      </c>
      <c r="G58" s="53">
        <f>A58*F58</f>
        <v>3.09</v>
      </c>
      <c r="H58" s="26"/>
      <c r="I58" s="26"/>
      <c r="J58" s="26">
        <v>3.77</v>
      </c>
      <c r="K58" s="108">
        <f t="shared" si="2"/>
        <v>3.9585</v>
      </c>
      <c r="L58" s="85"/>
      <c r="M58" s="85"/>
      <c r="N58" s="85"/>
      <c r="O58" s="85"/>
      <c r="P58" s="85"/>
      <c r="Q58" s="85"/>
    </row>
    <row r="59" spans="1:17" s="41" customFormat="1" ht="15" customHeight="1">
      <c r="A59" s="50">
        <v>1</v>
      </c>
      <c r="B59" s="51" t="s">
        <v>786</v>
      </c>
      <c r="C59" s="50" t="s">
        <v>107</v>
      </c>
      <c r="D59" s="52">
        <v>4.75</v>
      </c>
      <c r="E59" s="52">
        <f t="shared" si="0"/>
        <v>4.75</v>
      </c>
      <c r="F59" s="96">
        <v>4.64</v>
      </c>
      <c r="G59" s="53">
        <f>A59*F59</f>
        <v>4.64</v>
      </c>
      <c r="H59" s="26"/>
      <c r="I59" s="26"/>
      <c r="J59" s="26">
        <v>4.23</v>
      </c>
      <c r="K59" s="108">
        <f t="shared" si="2"/>
        <v>4.4415000000000004</v>
      </c>
      <c r="L59" s="85"/>
      <c r="M59" s="85"/>
      <c r="N59" s="85"/>
      <c r="O59" s="85"/>
      <c r="P59" s="85"/>
      <c r="Q59" s="85"/>
    </row>
    <row r="60" spans="1:11" ht="15" customHeight="1">
      <c r="A60" s="55">
        <v>1</v>
      </c>
      <c r="B60" s="51" t="s">
        <v>786</v>
      </c>
      <c r="C60" s="60" t="s">
        <v>165</v>
      </c>
      <c r="D60" s="61">
        <v>3.16</v>
      </c>
      <c r="E60" s="52">
        <f t="shared" si="0"/>
        <v>3.16</v>
      </c>
      <c r="F60" s="97">
        <v>1.31</v>
      </c>
      <c r="H60" s="85"/>
      <c r="I60" s="85"/>
      <c r="J60" s="26">
        <v>2.81</v>
      </c>
      <c r="K60" s="108">
        <f t="shared" si="2"/>
        <v>2.9505</v>
      </c>
    </row>
    <row r="61" spans="1:11" ht="15" customHeight="1">
      <c r="A61" s="55">
        <v>1</v>
      </c>
      <c r="B61" s="51" t="s">
        <v>786</v>
      </c>
      <c r="C61" s="60" t="s">
        <v>166</v>
      </c>
      <c r="D61" s="61">
        <v>3.55</v>
      </c>
      <c r="E61" s="52">
        <f t="shared" si="0"/>
        <v>3.55</v>
      </c>
      <c r="F61" s="97">
        <v>2.42</v>
      </c>
      <c r="H61" s="85"/>
      <c r="I61" s="85"/>
      <c r="J61" s="26">
        <v>3.16</v>
      </c>
      <c r="K61" s="108">
        <f t="shared" si="2"/>
        <v>3.318</v>
      </c>
    </row>
    <row r="62" spans="1:17" s="41" customFormat="1" ht="15" customHeight="1">
      <c r="A62" s="50">
        <v>3</v>
      </c>
      <c r="B62" s="51" t="s">
        <v>88</v>
      </c>
      <c r="C62" s="50" t="s">
        <v>110</v>
      </c>
      <c r="D62" s="52">
        <v>6.61</v>
      </c>
      <c r="E62" s="52">
        <f t="shared" si="0"/>
        <v>19.830000000000002</v>
      </c>
      <c r="F62" s="96">
        <v>6.18</v>
      </c>
      <c r="G62" s="53">
        <f>A62*F62</f>
        <v>18.54</v>
      </c>
      <c r="H62" s="26"/>
      <c r="I62" s="26"/>
      <c r="J62" s="26"/>
      <c r="K62" s="108">
        <f t="shared" si="2"/>
        <v>0</v>
      </c>
      <c r="L62" s="85"/>
      <c r="M62" s="85"/>
      <c r="N62" s="85"/>
      <c r="O62" s="85"/>
      <c r="P62" s="85"/>
      <c r="Q62" s="85"/>
    </row>
    <row r="63" spans="1:11" ht="15" customHeight="1">
      <c r="A63" s="55">
        <v>3</v>
      </c>
      <c r="B63" s="51" t="s">
        <v>88</v>
      </c>
      <c r="C63" s="50" t="s">
        <v>95</v>
      </c>
      <c r="D63" s="52">
        <v>1.62</v>
      </c>
      <c r="E63" s="52">
        <f t="shared" si="0"/>
        <v>4.86</v>
      </c>
      <c r="F63" s="95"/>
      <c r="G63" s="85" t="s">
        <v>96</v>
      </c>
      <c r="J63" s="26">
        <v>1.94</v>
      </c>
      <c r="K63" s="108">
        <f aca="true" t="shared" si="3" ref="K63:K93">J63+J63*0.05</f>
        <v>2.037</v>
      </c>
    </row>
    <row r="64" spans="1:11" ht="15" customHeight="1">
      <c r="A64" s="55">
        <v>3</v>
      </c>
      <c r="B64" s="51" t="s">
        <v>786</v>
      </c>
      <c r="C64" s="60" t="s">
        <v>617</v>
      </c>
      <c r="D64" s="61">
        <v>7.08</v>
      </c>
      <c r="E64" s="52">
        <f t="shared" si="0"/>
        <v>21.240000000000002</v>
      </c>
      <c r="F64" s="97">
        <v>3.38</v>
      </c>
      <c r="H64" s="85"/>
      <c r="I64" s="85"/>
      <c r="J64" s="26">
        <v>6.3</v>
      </c>
      <c r="K64" s="108">
        <f t="shared" si="3"/>
        <v>6.615</v>
      </c>
    </row>
    <row r="65" spans="1:17" s="41" customFormat="1" ht="15" customHeight="1">
      <c r="A65" s="62">
        <v>1</v>
      </c>
      <c r="B65" s="51" t="s">
        <v>88</v>
      </c>
      <c r="C65" s="50" t="s">
        <v>111</v>
      </c>
      <c r="D65" s="52">
        <v>25.95</v>
      </c>
      <c r="E65" s="52">
        <f t="shared" si="0"/>
        <v>25.95</v>
      </c>
      <c r="F65" s="96">
        <v>1.5</v>
      </c>
      <c r="G65" s="53">
        <f>A65*F65</f>
        <v>1.5</v>
      </c>
      <c r="H65" s="26"/>
      <c r="I65" s="26"/>
      <c r="J65" s="26">
        <v>23.1</v>
      </c>
      <c r="K65" s="108">
        <f t="shared" si="3"/>
        <v>24.255000000000003</v>
      </c>
      <c r="L65" s="85"/>
      <c r="M65" s="85"/>
      <c r="N65" s="85"/>
      <c r="O65" s="85"/>
      <c r="P65" s="85"/>
      <c r="Q65" s="85"/>
    </row>
    <row r="66" spans="1:11" ht="15" customHeight="1">
      <c r="A66" s="62">
        <v>1</v>
      </c>
      <c r="B66" s="51" t="s">
        <v>786</v>
      </c>
      <c r="C66" s="50" t="s">
        <v>116</v>
      </c>
      <c r="D66" s="52">
        <v>3.83</v>
      </c>
      <c r="E66" s="52">
        <f t="shared" si="0"/>
        <v>3.83</v>
      </c>
      <c r="F66" s="96">
        <v>0.93</v>
      </c>
      <c r="G66" s="53">
        <f>A66*F66</f>
        <v>0.93</v>
      </c>
      <c r="J66" s="26">
        <v>3.41</v>
      </c>
      <c r="K66" s="108">
        <f t="shared" si="3"/>
        <v>3.5805000000000002</v>
      </c>
    </row>
    <row r="67" spans="1:11" ht="15" customHeight="1">
      <c r="A67" s="55">
        <v>20</v>
      </c>
      <c r="B67" s="51" t="s">
        <v>786</v>
      </c>
      <c r="C67" s="60" t="s">
        <v>167</v>
      </c>
      <c r="D67" s="61">
        <v>3.55</v>
      </c>
      <c r="E67" s="52">
        <f t="shared" si="0"/>
        <v>71</v>
      </c>
      <c r="F67" s="97">
        <v>2.99</v>
      </c>
      <c r="H67" s="85"/>
      <c r="I67" s="85"/>
      <c r="J67" s="26">
        <v>3.16</v>
      </c>
      <c r="K67" s="108">
        <f t="shared" si="3"/>
        <v>3.318</v>
      </c>
    </row>
    <row r="68" spans="1:11" ht="15" customHeight="1">
      <c r="A68" s="62">
        <v>1</v>
      </c>
      <c r="B68" s="51" t="s">
        <v>786</v>
      </c>
      <c r="C68" s="50" t="s">
        <v>508</v>
      </c>
      <c r="D68" s="52">
        <v>8.56</v>
      </c>
      <c r="E68" s="52">
        <f aca="true" t="shared" si="4" ref="E68:E129">A68*D68</f>
        <v>8.56</v>
      </c>
      <c r="F68" s="96">
        <v>2</v>
      </c>
      <c r="G68" s="53">
        <f>A68*F68</f>
        <v>2</v>
      </c>
      <c r="J68" s="26">
        <v>7.62</v>
      </c>
      <c r="K68" s="108">
        <f t="shared" si="3"/>
        <v>8.001</v>
      </c>
    </row>
    <row r="69" spans="1:11" ht="15" customHeight="1">
      <c r="A69" s="50">
        <v>1</v>
      </c>
      <c r="B69" s="51" t="s">
        <v>786</v>
      </c>
      <c r="C69" s="50" t="s">
        <v>509</v>
      </c>
      <c r="D69" s="52">
        <v>17.13</v>
      </c>
      <c r="E69" s="52">
        <f t="shared" si="4"/>
        <v>17.13</v>
      </c>
      <c r="F69" s="96">
        <v>3.9</v>
      </c>
      <c r="G69" s="53">
        <f>A69*F69</f>
        <v>3.9</v>
      </c>
      <c r="J69" s="26">
        <v>15.25</v>
      </c>
      <c r="K69" s="108">
        <f t="shared" si="3"/>
        <v>16.0125</v>
      </c>
    </row>
    <row r="70" spans="1:11" ht="15" customHeight="1">
      <c r="A70" s="62">
        <v>1</v>
      </c>
      <c r="B70" s="51" t="s">
        <v>786</v>
      </c>
      <c r="C70" s="50" t="s">
        <v>510</v>
      </c>
      <c r="D70" s="52">
        <v>17.13</v>
      </c>
      <c r="E70" s="52">
        <f t="shared" si="4"/>
        <v>17.13</v>
      </c>
      <c r="F70" s="96">
        <v>5.5</v>
      </c>
      <c r="G70" s="53">
        <f>A70*F70</f>
        <v>5.5</v>
      </c>
      <c r="J70" s="26">
        <v>15.25</v>
      </c>
      <c r="K70" s="108">
        <f t="shared" si="3"/>
        <v>16.0125</v>
      </c>
    </row>
    <row r="71" spans="1:17" s="41" customFormat="1" ht="15" customHeight="1">
      <c r="A71" s="62">
        <v>1</v>
      </c>
      <c r="B71" s="51" t="s">
        <v>786</v>
      </c>
      <c r="C71" s="50" t="s">
        <v>511</v>
      </c>
      <c r="D71" s="65">
        <v>21.76</v>
      </c>
      <c r="E71" s="52">
        <f t="shared" si="4"/>
        <v>21.76</v>
      </c>
      <c r="F71" s="96">
        <v>7</v>
      </c>
      <c r="G71" s="53">
        <f>A71*F71</f>
        <v>7</v>
      </c>
      <c r="H71" s="26"/>
      <c r="I71" s="26"/>
      <c r="J71" s="26"/>
      <c r="K71" s="108">
        <f t="shared" si="3"/>
        <v>0</v>
      </c>
      <c r="L71" s="85"/>
      <c r="M71" s="85"/>
      <c r="N71" s="85"/>
      <c r="O71" s="85"/>
      <c r="P71" s="85"/>
      <c r="Q71" s="85"/>
    </row>
    <row r="72" spans="1:11" ht="15" customHeight="1">
      <c r="A72" s="62">
        <v>1</v>
      </c>
      <c r="B72" s="51" t="s">
        <v>786</v>
      </c>
      <c r="C72" s="50" t="s">
        <v>112</v>
      </c>
      <c r="D72" s="52">
        <v>4.62</v>
      </c>
      <c r="E72" s="52">
        <f t="shared" si="4"/>
        <v>4.62</v>
      </c>
      <c r="F72" s="96">
        <v>2.6</v>
      </c>
      <c r="G72" s="53">
        <f>A72*F72</f>
        <v>2.6</v>
      </c>
      <c r="J72" s="26">
        <v>4.4</v>
      </c>
      <c r="K72" s="108">
        <f t="shared" si="3"/>
        <v>4.62</v>
      </c>
    </row>
    <row r="73" spans="1:17" s="41" customFormat="1" ht="15" customHeight="1">
      <c r="A73" s="55">
        <v>1</v>
      </c>
      <c r="B73" s="51" t="s">
        <v>786</v>
      </c>
      <c r="C73" s="50" t="s">
        <v>9</v>
      </c>
      <c r="D73" s="52">
        <v>44.83</v>
      </c>
      <c r="E73" s="52">
        <f t="shared" si="4"/>
        <v>44.83</v>
      </c>
      <c r="F73" s="95"/>
      <c r="G73" s="113"/>
      <c r="H73" s="26"/>
      <c r="I73" s="26"/>
      <c r="J73" s="26">
        <v>39.9</v>
      </c>
      <c r="K73" s="108">
        <f t="shared" si="3"/>
        <v>41.894999999999996</v>
      </c>
      <c r="L73" s="85"/>
      <c r="M73" s="85"/>
      <c r="N73" s="85"/>
      <c r="O73" s="85"/>
      <c r="P73" s="85"/>
      <c r="Q73" s="85"/>
    </row>
    <row r="74" spans="1:17" s="41" customFormat="1" ht="15" customHeight="1">
      <c r="A74" s="50">
        <v>2</v>
      </c>
      <c r="B74" s="51" t="s">
        <v>786</v>
      </c>
      <c r="C74" s="50" t="s">
        <v>168</v>
      </c>
      <c r="D74" s="52">
        <v>3.38</v>
      </c>
      <c r="E74" s="52">
        <f t="shared" si="4"/>
        <v>6.76</v>
      </c>
      <c r="F74" s="96">
        <v>2.58</v>
      </c>
      <c r="G74" s="53">
        <f>A74*F74</f>
        <v>5.16</v>
      </c>
      <c r="H74" s="26"/>
      <c r="I74" s="26"/>
      <c r="J74" s="26">
        <v>3.01</v>
      </c>
      <c r="K74" s="108">
        <f t="shared" si="3"/>
        <v>3.1605</v>
      </c>
      <c r="L74" s="85"/>
      <c r="M74" s="85"/>
      <c r="N74" s="85"/>
      <c r="O74" s="85"/>
      <c r="P74" s="85"/>
      <c r="Q74" s="85"/>
    </row>
    <row r="75" spans="1:17" s="41" customFormat="1" ht="15" customHeight="1">
      <c r="A75" s="55">
        <v>2</v>
      </c>
      <c r="B75" s="51" t="s">
        <v>786</v>
      </c>
      <c r="C75" s="60" t="s">
        <v>10</v>
      </c>
      <c r="D75" s="61">
        <v>6.82</v>
      </c>
      <c r="E75" s="52">
        <f t="shared" si="4"/>
        <v>13.64</v>
      </c>
      <c r="F75" s="97">
        <v>5.05</v>
      </c>
      <c r="G75" s="26"/>
      <c r="H75" s="85"/>
      <c r="I75" s="85"/>
      <c r="J75" s="26">
        <v>6.07</v>
      </c>
      <c r="K75" s="108">
        <f t="shared" si="3"/>
        <v>6.3735</v>
      </c>
      <c r="L75" s="85"/>
      <c r="M75" s="85"/>
      <c r="N75" s="85"/>
      <c r="O75" s="85"/>
      <c r="P75" s="85"/>
      <c r="Q75" s="85"/>
    </row>
    <row r="76" spans="1:17" s="41" customFormat="1" ht="15" customHeight="1">
      <c r="A76" s="55">
        <v>1</v>
      </c>
      <c r="B76" s="51" t="s">
        <v>786</v>
      </c>
      <c r="C76" s="60" t="s">
        <v>11</v>
      </c>
      <c r="D76" s="61">
        <v>13.52</v>
      </c>
      <c r="E76" s="52">
        <f t="shared" si="4"/>
        <v>13.52</v>
      </c>
      <c r="F76" s="97">
        <v>8.95</v>
      </c>
      <c r="G76" s="26"/>
      <c r="H76" s="85"/>
      <c r="I76" s="85"/>
      <c r="J76" s="26">
        <v>12.03</v>
      </c>
      <c r="K76" s="108">
        <f t="shared" si="3"/>
        <v>12.631499999999999</v>
      </c>
      <c r="L76" s="85"/>
      <c r="M76" s="85"/>
      <c r="N76" s="85"/>
      <c r="O76" s="85"/>
      <c r="P76" s="85"/>
      <c r="Q76" s="85"/>
    </row>
    <row r="77" spans="1:17" s="41" customFormat="1" ht="15" customHeight="1">
      <c r="A77" s="55">
        <v>1</v>
      </c>
      <c r="B77" s="51" t="s">
        <v>786</v>
      </c>
      <c r="C77" s="60" t="s">
        <v>12</v>
      </c>
      <c r="D77" s="61">
        <v>10.038</v>
      </c>
      <c r="E77" s="52">
        <f t="shared" si="4"/>
        <v>10.038</v>
      </c>
      <c r="F77" s="97">
        <v>8.27</v>
      </c>
      <c r="G77" s="26"/>
      <c r="H77" s="85"/>
      <c r="I77" s="85"/>
      <c r="J77" s="26">
        <v>9.56</v>
      </c>
      <c r="K77" s="108">
        <f t="shared" si="3"/>
        <v>10.038</v>
      </c>
      <c r="L77" s="85"/>
      <c r="M77" s="85"/>
      <c r="N77" s="85"/>
      <c r="O77" s="85"/>
      <c r="P77" s="85"/>
      <c r="Q77" s="85"/>
    </row>
    <row r="78" spans="1:11" ht="15" customHeight="1">
      <c r="A78" s="55">
        <v>1</v>
      </c>
      <c r="B78" s="51" t="s">
        <v>786</v>
      </c>
      <c r="C78" s="60" t="s">
        <v>169</v>
      </c>
      <c r="D78" s="61">
        <v>14.66</v>
      </c>
      <c r="E78" s="52">
        <f t="shared" si="4"/>
        <v>14.66</v>
      </c>
      <c r="F78" s="97">
        <v>10.56</v>
      </c>
      <c r="H78" s="85"/>
      <c r="I78" s="85"/>
      <c r="J78" s="26">
        <v>13.05</v>
      </c>
      <c r="K78" s="108">
        <f t="shared" si="3"/>
        <v>13.7025</v>
      </c>
    </row>
    <row r="79" spans="1:11" ht="15" customHeight="1">
      <c r="A79" s="55">
        <v>1</v>
      </c>
      <c r="B79" s="51" t="s">
        <v>786</v>
      </c>
      <c r="C79" s="60" t="s">
        <v>170</v>
      </c>
      <c r="D79" s="61">
        <v>58.51</v>
      </c>
      <c r="E79" s="52">
        <f t="shared" si="4"/>
        <v>58.51</v>
      </c>
      <c r="F79" s="97">
        <v>14.92</v>
      </c>
      <c r="H79" s="85"/>
      <c r="I79" s="85"/>
      <c r="J79" s="26">
        <v>52.08</v>
      </c>
      <c r="K79" s="108">
        <f t="shared" si="3"/>
        <v>54.684</v>
      </c>
    </row>
    <row r="80" spans="1:11" ht="15" customHeight="1">
      <c r="A80" s="55">
        <v>1</v>
      </c>
      <c r="B80" s="51" t="s">
        <v>786</v>
      </c>
      <c r="C80" s="60" t="s">
        <v>13</v>
      </c>
      <c r="D80" s="61">
        <v>137.61</v>
      </c>
      <c r="E80" s="52">
        <f t="shared" si="4"/>
        <v>137.61</v>
      </c>
      <c r="F80" s="97">
        <v>129.21</v>
      </c>
      <c r="H80" s="85"/>
      <c r="I80" s="85"/>
      <c r="J80" s="26">
        <v>122.48</v>
      </c>
      <c r="K80" s="108">
        <f t="shared" si="3"/>
        <v>128.604</v>
      </c>
    </row>
    <row r="81" spans="1:11" ht="15" customHeight="1">
      <c r="A81" s="50">
        <v>1</v>
      </c>
      <c r="B81" s="54" t="s">
        <v>775</v>
      </c>
      <c r="C81" s="50" t="s">
        <v>512</v>
      </c>
      <c r="D81" s="52">
        <v>1.85</v>
      </c>
      <c r="E81" s="52">
        <f t="shared" si="4"/>
        <v>1.85</v>
      </c>
      <c r="F81" s="96">
        <v>1.08</v>
      </c>
      <c r="G81" s="53">
        <f>A81*F81</f>
        <v>1.08</v>
      </c>
      <c r="J81" s="26">
        <v>1.65</v>
      </c>
      <c r="K81" s="108">
        <f t="shared" si="3"/>
        <v>1.7325</v>
      </c>
    </row>
    <row r="82" spans="1:17" s="41" customFormat="1" ht="15" customHeight="1">
      <c r="A82" s="50">
        <v>1</v>
      </c>
      <c r="B82" s="54" t="s">
        <v>775</v>
      </c>
      <c r="C82" s="50" t="s">
        <v>513</v>
      </c>
      <c r="D82" s="52">
        <v>1.85</v>
      </c>
      <c r="E82" s="52">
        <f t="shared" si="4"/>
        <v>1.85</v>
      </c>
      <c r="F82" s="96">
        <v>1.08</v>
      </c>
      <c r="G82" s="53">
        <f>A82*F82</f>
        <v>1.08</v>
      </c>
      <c r="H82" s="26"/>
      <c r="I82" s="26"/>
      <c r="J82" s="26">
        <v>1.65</v>
      </c>
      <c r="K82" s="108">
        <f t="shared" si="3"/>
        <v>1.7325</v>
      </c>
      <c r="L82" s="85"/>
      <c r="M82" s="85"/>
      <c r="N82" s="85"/>
      <c r="O82" s="85"/>
      <c r="P82" s="85"/>
      <c r="Q82" s="85"/>
    </row>
    <row r="83" spans="1:17" s="41" customFormat="1" ht="15" customHeight="1">
      <c r="A83" s="62">
        <v>1</v>
      </c>
      <c r="B83" s="51" t="s">
        <v>786</v>
      </c>
      <c r="C83" s="50" t="s">
        <v>120</v>
      </c>
      <c r="D83" s="52">
        <v>1.75</v>
      </c>
      <c r="E83" s="52">
        <f t="shared" si="4"/>
        <v>1.75</v>
      </c>
      <c r="F83" s="96">
        <v>3.9</v>
      </c>
      <c r="G83" s="53">
        <f>A83*F83</f>
        <v>3.9</v>
      </c>
      <c r="H83" s="26"/>
      <c r="I83" s="26"/>
      <c r="J83" s="26">
        <v>1.56</v>
      </c>
      <c r="K83" s="108">
        <f t="shared" si="3"/>
        <v>1.6380000000000001</v>
      </c>
      <c r="L83" s="85"/>
      <c r="M83" s="85"/>
      <c r="N83" s="85"/>
      <c r="O83" s="85"/>
      <c r="P83" s="85"/>
      <c r="Q83" s="85"/>
    </row>
    <row r="84" spans="1:11" ht="15" customHeight="1">
      <c r="A84" s="55">
        <v>1</v>
      </c>
      <c r="B84" s="51" t="s">
        <v>786</v>
      </c>
      <c r="C84" s="60" t="s">
        <v>14</v>
      </c>
      <c r="D84" s="61">
        <v>1.75</v>
      </c>
      <c r="E84" s="52">
        <f t="shared" si="4"/>
        <v>1.75</v>
      </c>
      <c r="F84" s="97">
        <v>1.94</v>
      </c>
      <c r="H84" s="85"/>
      <c r="I84" s="85"/>
      <c r="J84" s="26">
        <v>1.56</v>
      </c>
      <c r="K84" s="108">
        <f t="shared" si="3"/>
        <v>1.6380000000000001</v>
      </c>
    </row>
    <row r="85" spans="1:11" ht="15" customHeight="1">
      <c r="A85" s="55">
        <v>1</v>
      </c>
      <c r="B85" s="51" t="s">
        <v>786</v>
      </c>
      <c r="C85" s="60" t="s">
        <v>15</v>
      </c>
      <c r="D85" s="61">
        <v>1.75</v>
      </c>
      <c r="E85" s="52">
        <f t="shared" si="4"/>
        <v>1.75</v>
      </c>
      <c r="F85" s="97">
        <v>1.02</v>
      </c>
      <c r="H85" s="85"/>
      <c r="I85" s="85"/>
      <c r="J85" s="26">
        <v>1.56</v>
      </c>
      <c r="K85" s="108">
        <f t="shared" si="3"/>
        <v>1.6380000000000001</v>
      </c>
    </row>
    <row r="86" spans="1:11" ht="15" customHeight="1">
      <c r="A86" s="55">
        <v>1</v>
      </c>
      <c r="B86" s="51" t="s">
        <v>786</v>
      </c>
      <c r="C86" s="60" t="s">
        <v>16</v>
      </c>
      <c r="D86" s="61">
        <v>1.75</v>
      </c>
      <c r="E86" s="52">
        <f t="shared" si="4"/>
        <v>1.75</v>
      </c>
      <c r="F86" s="97">
        <v>1.97</v>
      </c>
      <c r="H86" s="85"/>
      <c r="I86" s="85"/>
      <c r="J86" s="26">
        <v>1.56</v>
      </c>
      <c r="K86" s="108">
        <f t="shared" si="3"/>
        <v>1.6380000000000001</v>
      </c>
    </row>
    <row r="87" spans="1:11" ht="15" customHeight="1">
      <c r="A87" s="50">
        <v>1</v>
      </c>
      <c r="B87" s="51" t="s">
        <v>786</v>
      </c>
      <c r="C87" s="50" t="s">
        <v>171</v>
      </c>
      <c r="D87" s="52">
        <v>4.81</v>
      </c>
      <c r="E87" s="52">
        <f t="shared" si="4"/>
        <v>4.81</v>
      </c>
      <c r="F87" s="95">
        <v>12.9</v>
      </c>
      <c r="J87" s="26">
        <v>4.28</v>
      </c>
      <c r="K87" s="108">
        <f t="shared" si="3"/>
        <v>4.494000000000001</v>
      </c>
    </row>
    <row r="88" spans="1:11" ht="15" customHeight="1">
      <c r="A88" s="50">
        <v>1</v>
      </c>
      <c r="B88" s="51" t="s">
        <v>786</v>
      </c>
      <c r="C88" s="50" t="s">
        <v>0</v>
      </c>
      <c r="D88" s="52">
        <v>23.38</v>
      </c>
      <c r="E88" s="52">
        <f t="shared" si="4"/>
        <v>23.38</v>
      </c>
      <c r="F88" s="114">
        <v>55.65</v>
      </c>
      <c r="J88" s="26">
        <v>20.81</v>
      </c>
      <c r="K88" s="108">
        <f t="shared" si="3"/>
        <v>21.8505</v>
      </c>
    </row>
    <row r="89" spans="1:11" ht="15" customHeight="1">
      <c r="A89" s="62">
        <v>1</v>
      </c>
      <c r="B89" s="51" t="s">
        <v>786</v>
      </c>
      <c r="C89" s="50" t="s">
        <v>121</v>
      </c>
      <c r="D89" s="52">
        <v>41.46</v>
      </c>
      <c r="E89" s="52">
        <f t="shared" si="4"/>
        <v>41.46</v>
      </c>
      <c r="F89" s="96">
        <v>36.9</v>
      </c>
      <c r="G89" s="53">
        <f>A89*F89</f>
        <v>36.9</v>
      </c>
      <c r="J89" s="53">
        <v>36.9</v>
      </c>
      <c r="K89" s="108">
        <f t="shared" si="3"/>
        <v>38.745</v>
      </c>
    </row>
    <row r="90" spans="1:11" ht="15" customHeight="1">
      <c r="A90" s="50">
        <v>1</v>
      </c>
      <c r="B90" s="51" t="s">
        <v>786</v>
      </c>
      <c r="C90" s="50" t="s">
        <v>965</v>
      </c>
      <c r="D90" s="52">
        <v>1.18</v>
      </c>
      <c r="E90" s="52">
        <f t="shared" si="4"/>
        <v>1.18</v>
      </c>
      <c r="F90" s="95">
        <v>2.3</v>
      </c>
      <c r="J90" s="26">
        <v>1.05</v>
      </c>
      <c r="K90" s="108">
        <f t="shared" si="3"/>
        <v>1.1025</v>
      </c>
    </row>
    <row r="91" spans="1:17" s="41" customFormat="1" ht="15" customHeight="1">
      <c r="A91" s="50">
        <v>1</v>
      </c>
      <c r="B91" s="51" t="s">
        <v>786</v>
      </c>
      <c r="C91" s="50" t="s">
        <v>145</v>
      </c>
      <c r="D91" s="52">
        <v>7.79</v>
      </c>
      <c r="E91" s="52">
        <f t="shared" si="4"/>
        <v>7.79</v>
      </c>
      <c r="F91" s="96">
        <v>4.5</v>
      </c>
      <c r="G91" s="53">
        <f>A91*F91</f>
        <v>4.5</v>
      </c>
      <c r="H91" s="26"/>
      <c r="I91" s="26"/>
      <c r="J91" s="26">
        <v>6.93</v>
      </c>
      <c r="K91" s="108">
        <f t="shared" si="3"/>
        <v>7.2764999999999995</v>
      </c>
      <c r="L91" s="85"/>
      <c r="M91" s="85"/>
      <c r="N91" s="85"/>
      <c r="O91" s="85"/>
      <c r="P91" s="85"/>
      <c r="Q91" s="85"/>
    </row>
    <row r="92" spans="1:17" s="41" customFormat="1" ht="15" customHeight="1">
      <c r="A92" s="55">
        <v>1</v>
      </c>
      <c r="B92" s="51" t="s">
        <v>786</v>
      </c>
      <c r="C92" s="50" t="s">
        <v>504</v>
      </c>
      <c r="D92" s="52">
        <v>6.57</v>
      </c>
      <c r="E92" s="52">
        <f t="shared" si="4"/>
        <v>6.57</v>
      </c>
      <c r="F92" s="95"/>
      <c r="G92" s="26"/>
      <c r="H92" s="26"/>
      <c r="I92" s="26"/>
      <c r="J92" s="26">
        <v>5.85</v>
      </c>
      <c r="K92" s="108">
        <f t="shared" si="3"/>
        <v>6.1425</v>
      </c>
      <c r="L92" s="85"/>
      <c r="M92" s="85"/>
      <c r="N92" s="85"/>
      <c r="O92" s="85"/>
      <c r="P92" s="85"/>
      <c r="Q92" s="85"/>
    </row>
    <row r="93" spans="1:17" s="41" customFormat="1" ht="15" customHeight="1">
      <c r="A93" s="55">
        <v>1</v>
      </c>
      <c r="B93" s="51" t="s">
        <v>786</v>
      </c>
      <c r="C93" s="60" t="s">
        <v>19</v>
      </c>
      <c r="D93" s="61">
        <v>2.4</v>
      </c>
      <c r="E93" s="52">
        <f t="shared" si="4"/>
        <v>2.4</v>
      </c>
      <c r="F93" s="97">
        <v>2.43</v>
      </c>
      <c r="G93" s="26"/>
      <c r="H93" s="85"/>
      <c r="I93" s="85"/>
      <c r="J93" s="26">
        <v>2.14</v>
      </c>
      <c r="K93" s="108">
        <f t="shared" si="3"/>
        <v>2.2470000000000003</v>
      </c>
      <c r="L93" s="85"/>
      <c r="M93" s="85"/>
      <c r="N93" s="85"/>
      <c r="O93" s="85"/>
      <c r="P93" s="85"/>
      <c r="Q93" s="85"/>
    </row>
    <row r="94" spans="1:17" s="10" customFormat="1" ht="24.75" customHeight="1">
      <c r="A94" s="31"/>
      <c r="B94" s="9" t="s">
        <v>786</v>
      </c>
      <c r="C94" s="9" t="s">
        <v>101</v>
      </c>
      <c r="D94" s="92" t="s">
        <v>702</v>
      </c>
      <c r="E94" s="147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1:17" s="41" customFormat="1" ht="15" customHeight="1">
      <c r="A95" s="55">
        <v>1</v>
      </c>
      <c r="B95" s="51" t="s">
        <v>786</v>
      </c>
      <c r="C95" s="60" t="s">
        <v>20</v>
      </c>
      <c r="D95" s="61">
        <v>2.18</v>
      </c>
      <c r="E95" s="52">
        <f t="shared" si="4"/>
        <v>2.18</v>
      </c>
      <c r="F95" s="97">
        <v>2.68</v>
      </c>
      <c r="G95" s="26"/>
      <c r="H95" s="85"/>
      <c r="I95" s="85"/>
      <c r="J95" s="26">
        <v>1.94</v>
      </c>
      <c r="K95" s="108">
        <f aca="true" t="shared" si="5" ref="K95:K119">J95+J95*0.05</f>
        <v>2.037</v>
      </c>
      <c r="L95" s="85"/>
      <c r="M95" s="85"/>
      <c r="N95" s="85"/>
      <c r="O95" s="85"/>
      <c r="P95" s="85"/>
      <c r="Q95" s="85"/>
    </row>
    <row r="96" spans="1:17" s="41" customFormat="1" ht="15" customHeight="1">
      <c r="A96" s="55">
        <v>1</v>
      </c>
      <c r="B96" s="51" t="s">
        <v>786</v>
      </c>
      <c r="C96" s="60" t="s">
        <v>21</v>
      </c>
      <c r="D96" s="61">
        <v>2.95</v>
      </c>
      <c r="E96" s="52">
        <f t="shared" si="4"/>
        <v>2.95</v>
      </c>
      <c r="F96" s="97">
        <v>2.45</v>
      </c>
      <c r="G96" s="26"/>
      <c r="H96" s="85"/>
      <c r="I96" s="85"/>
      <c r="J96" s="26">
        <v>2.63</v>
      </c>
      <c r="K96" s="108">
        <f t="shared" si="5"/>
        <v>2.7615</v>
      </c>
      <c r="L96" s="85"/>
      <c r="M96" s="85"/>
      <c r="N96" s="85"/>
      <c r="O96" s="85"/>
      <c r="P96" s="85"/>
      <c r="Q96" s="85"/>
    </row>
    <row r="97" spans="1:17" s="41" customFormat="1" ht="15" customHeight="1">
      <c r="A97" s="55">
        <v>1</v>
      </c>
      <c r="B97" s="51" t="s">
        <v>786</v>
      </c>
      <c r="C97" s="50" t="s">
        <v>482</v>
      </c>
      <c r="D97" s="52">
        <v>8.76</v>
      </c>
      <c r="E97" s="52">
        <f t="shared" si="4"/>
        <v>8.76</v>
      </c>
      <c r="F97" s="95"/>
      <c r="G97" s="113"/>
      <c r="H97" s="26"/>
      <c r="I97" s="26"/>
      <c r="J97" s="26">
        <v>7.8</v>
      </c>
      <c r="K97" s="108">
        <f t="shared" si="5"/>
        <v>8.19</v>
      </c>
      <c r="L97" s="85"/>
      <c r="M97" s="85"/>
      <c r="N97" s="85"/>
      <c r="O97" s="85"/>
      <c r="P97" s="85"/>
      <c r="Q97" s="85"/>
    </row>
    <row r="98" spans="1:11" ht="15" customHeight="1">
      <c r="A98" s="55">
        <v>1</v>
      </c>
      <c r="B98" s="51" t="s">
        <v>786</v>
      </c>
      <c r="C98" s="50" t="s">
        <v>483</v>
      </c>
      <c r="D98" s="52">
        <v>3.31</v>
      </c>
      <c r="E98" s="52">
        <f t="shared" si="4"/>
        <v>3.31</v>
      </c>
      <c r="F98" s="95"/>
      <c r="G98" s="113"/>
      <c r="J98" s="26">
        <v>2.95</v>
      </c>
      <c r="K98" s="108">
        <f t="shared" si="5"/>
        <v>3.0975</v>
      </c>
    </row>
    <row r="99" spans="1:11" ht="15" customHeight="1">
      <c r="A99" s="55">
        <v>1</v>
      </c>
      <c r="B99" s="51" t="s">
        <v>786</v>
      </c>
      <c r="C99" s="60" t="s">
        <v>465</v>
      </c>
      <c r="D99" s="61">
        <v>6.88</v>
      </c>
      <c r="E99" s="52">
        <f t="shared" si="4"/>
        <v>6.88</v>
      </c>
      <c r="F99" s="97">
        <v>4.5</v>
      </c>
      <c r="H99" s="85"/>
      <c r="I99" s="85"/>
      <c r="J99" s="26">
        <v>6.12</v>
      </c>
      <c r="K99" s="108">
        <f t="shared" si="5"/>
        <v>6.426</v>
      </c>
    </row>
    <row r="100" spans="1:11" ht="15" customHeight="1">
      <c r="A100" s="55">
        <v>1</v>
      </c>
      <c r="B100" s="51" t="s">
        <v>786</v>
      </c>
      <c r="C100" s="60" t="s">
        <v>466</v>
      </c>
      <c r="D100" s="61">
        <v>0.688</v>
      </c>
      <c r="E100" s="52">
        <f t="shared" si="4"/>
        <v>0.688</v>
      </c>
      <c r="F100" s="97">
        <v>3.85</v>
      </c>
      <c r="H100" s="85"/>
      <c r="I100" s="85"/>
      <c r="J100" s="26">
        <v>6.12</v>
      </c>
      <c r="K100" s="108">
        <f t="shared" si="5"/>
        <v>6.426</v>
      </c>
    </row>
    <row r="101" spans="1:11" ht="15" customHeight="1">
      <c r="A101" s="55">
        <v>1</v>
      </c>
      <c r="B101" s="51" t="s">
        <v>786</v>
      </c>
      <c r="C101" s="60" t="s">
        <v>22</v>
      </c>
      <c r="D101" s="61">
        <v>23.83</v>
      </c>
      <c r="E101" s="52">
        <f t="shared" si="4"/>
        <v>23.83</v>
      </c>
      <c r="F101" s="97">
        <v>17.43</v>
      </c>
      <c r="H101" s="85"/>
      <c r="I101" s="85"/>
      <c r="J101" s="26">
        <v>21.21</v>
      </c>
      <c r="K101" s="108">
        <f t="shared" si="5"/>
        <v>22.270500000000002</v>
      </c>
    </row>
    <row r="102" spans="1:15" ht="15" customHeight="1">
      <c r="A102" s="55">
        <v>20</v>
      </c>
      <c r="B102" s="51" t="s">
        <v>786</v>
      </c>
      <c r="C102" s="50" t="s">
        <v>481</v>
      </c>
      <c r="D102" s="52">
        <v>0.67</v>
      </c>
      <c r="E102" s="52">
        <f t="shared" si="4"/>
        <v>13.4</v>
      </c>
      <c r="F102" s="95"/>
      <c r="G102" s="113"/>
      <c r="J102" s="26">
        <v>0.6</v>
      </c>
      <c r="K102" s="108">
        <f t="shared" si="5"/>
        <v>0.63</v>
      </c>
      <c r="O102" s="26">
        <f>1.35*2</f>
        <v>2.7</v>
      </c>
    </row>
    <row r="103" spans="1:15" ht="15" customHeight="1">
      <c r="A103" s="55">
        <v>1</v>
      </c>
      <c r="B103" s="51" t="s">
        <v>786</v>
      </c>
      <c r="C103" s="60" t="s">
        <v>23</v>
      </c>
      <c r="D103" s="64">
        <v>2.46</v>
      </c>
      <c r="E103" s="52">
        <f t="shared" si="4"/>
        <v>2.46</v>
      </c>
      <c r="F103" s="97">
        <v>2.3</v>
      </c>
      <c r="H103" s="85"/>
      <c r="I103" s="85"/>
      <c r="K103" s="108">
        <f t="shared" si="5"/>
        <v>0</v>
      </c>
      <c r="O103" s="26">
        <f>O102+1.3</f>
        <v>4</v>
      </c>
    </row>
    <row r="104" spans="1:17" s="41" customFormat="1" ht="15" customHeight="1">
      <c r="A104" s="50">
        <v>1</v>
      </c>
      <c r="B104" s="51" t="s">
        <v>786</v>
      </c>
      <c r="C104" s="50" t="s">
        <v>122</v>
      </c>
      <c r="D104" s="52">
        <v>4.48</v>
      </c>
      <c r="E104" s="52">
        <f t="shared" si="4"/>
        <v>4.48</v>
      </c>
      <c r="F104" s="96">
        <v>1.85</v>
      </c>
      <c r="G104" s="53">
        <f>A104*F104</f>
        <v>1.85</v>
      </c>
      <c r="H104" s="26"/>
      <c r="I104" s="26"/>
      <c r="J104" s="26">
        <v>3.99</v>
      </c>
      <c r="K104" s="108">
        <f t="shared" si="5"/>
        <v>4.189500000000001</v>
      </c>
      <c r="L104" s="85"/>
      <c r="M104" s="85"/>
      <c r="N104" s="85"/>
      <c r="O104" s="85"/>
      <c r="P104" s="85"/>
      <c r="Q104" s="85"/>
    </row>
    <row r="105" spans="1:17" s="41" customFormat="1" ht="15" customHeight="1">
      <c r="A105" s="50">
        <v>1</v>
      </c>
      <c r="B105" s="51" t="s">
        <v>786</v>
      </c>
      <c r="C105" s="50" t="s">
        <v>869</v>
      </c>
      <c r="D105" s="52">
        <v>16.91</v>
      </c>
      <c r="E105" s="52">
        <f t="shared" si="4"/>
        <v>16.91</v>
      </c>
      <c r="F105" s="96"/>
      <c r="G105" s="53"/>
      <c r="H105" s="26"/>
      <c r="I105" s="26"/>
      <c r="J105" s="26">
        <v>15.05</v>
      </c>
      <c r="K105" s="108">
        <f>J105+J105*0.05</f>
        <v>15.8025</v>
      </c>
      <c r="L105" s="85"/>
      <c r="M105" s="85"/>
      <c r="N105" s="85"/>
      <c r="O105" s="85"/>
      <c r="P105" s="85"/>
      <c r="Q105" s="85"/>
    </row>
    <row r="106" spans="1:17" s="41" customFormat="1" ht="15" customHeight="1">
      <c r="A106" s="50">
        <v>1</v>
      </c>
      <c r="B106" s="51" t="s">
        <v>786</v>
      </c>
      <c r="C106" s="50" t="s">
        <v>123</v>
      </c>
      <c r="D106" s="52">
        <v>3.83</v>
      </c>
      <c r="E106" s="52">
        <f t="shared" si="4"/>
        <v>3.83</v>
      </c>
      <c r="F106" s="96">
        <v>2.32</v>
      </c>
      <c r="G106" s="53">
        <f>A106*F106</f>
        <v>2.32</v>
      </c>
      <c r="H106" s="26"/>
      <c r="I106" s="26"/>
      <c r="J106" s="26">
        <v>3.41</v>
      </c>
      <c r="K106" s="108">
        <f t="shared" si="5"/>
        <v>3.5805000000000002</v>
      </c>
      <c r="L106" s="85"/>
      <c r="M106" s="85"/>
      <c r="N106" s="85"/>
      <c r="O106" s="85"/>
      <c r="P106" s="85"/>
      <c r="Q106" s="85"/>
    </row>
    <row r="107" spans="1:11" ht="15" customHeight="1">
      <c r="A107" s="55">
        <v>1</v>
      </c>
      <c r="B107" s="51" t="s">
        <v>786</v>
      </c>
      <c r="C107" s="60" t="s">
        <v>467</v>
      </c>
      <c r="D107" s="61">
        <v>25.95</v>
      </c>
      <c r="E107" s="52">
        <f t="shared" si="4"/>
        <v>25.95</v>
      </c>
      <c r="F107" s="97">
        <v>16.43</v>
      </c>
      <c r="H107" s="85"/>
      <c r="I107" s="85"/>
      <c r="J107" s="26">
        <v>23.1</v>
      </c>
      <c r="K107" s="108">
        <f t="shared" si="5"/>
        <v>24.255000000000003</v>
      </c>
    </row>
    <row r="108" spans="1:11" ht="15" customHeight="1">
      <c r="A108" s="50">
        <v>1</v>
      </c>
      <c r="B108" s="51" t="s">
        <v>786</v>
      </c>
      <c r="C108" s="50" t="s">
        <v>578</v>
      </c>
      <c r="D108" s="52">
        <v>5.16</v>
      </c>
      <c r="E108" s="52">
        <f t="shared" si="4"/>
        <v>5.16</v>
      </c>
      <c r="F108" s="95">
        <v>2.43</v>
      </c>
      <c r="J108" s="26">
        <v>4.59</v>
      </c>
      <c r="K108" s="108">
        <f t="shared" si="5"/>
        <v>4.8195</v>
      </c>
    </row>
    <row r="109" spans="1:17" s="41" customFormat="1" ht="15" customHeight="1">
      <c r="A109" s="50">
        <v>1</v>
      </c>
      <c r="B109" s="51" t="s">
        <v>786</v>
      </c>
      <c r="C109" s="50" t="s">
        <v>579</v>
      </c>
      <c r="D109" s="52">
        <v>4.01</v>
      </c>
      <c r="E109" s="52">
        <f t="shared" si="4"/>
        <v>4.01</v>
      </c>
      <c r="F109" s="95">
        <v>1.93</v>
      </c>
      <c r="G109" s="26"/>
      <c r="H109" s="26"/>
      <c r="I109" s="26"/>
      <c r="J109" s="26">
        <v>3.57</v>
      </c>
      <c r="K109" s="108">
        <f t="shared" si="5"/>
        <v>3.7485</v>
      </c>
      <c r="L109" s="85"/>
      <c r="M109" s="85"/>
      <c r="N109" s="85"/>
      <c r="O109" s="85"/>
      <c r="P109" s="85"/>
      <c r="Q109" s="85"/>
    </row>
    <row r="110" spans="1:11" ht="15" customHeight="1">
      <c r="A110" s="50">
        <v>1</v>
      </c>
      <c r="B110" s="51" t="s">
        <v>786</v>
      </c>
      <c r="C110" s="50" t="s">
        <v>514</v>
      </c>
      <c r="D110" s="52">
        <v>3.15</v>
      </c>
      <c r="E110" s="52">
        <f t="shared" si="4"/>
        <v>3.15</v>
      </c>
      <c r="F110" s="95">
        <v>1.7</v>
      </c>
      <c r="J110" s="26">
        <v>2.8</v>
      </c>
      <c r="K110" s="108">
        <f t="shared" si="5"/>
        <v>2.94</v>
      </c>
    </row>
    <row r="111" spans="1:11" ht="15" customHeight="1">
      <c r="A111" s="50">
        <v>1</v>
      </c>
      <c r="B111" s="51" t="s">
        <v>786</v>
      </c>
      <c r="C111" s="50" t="s">
        <v>172</v>
      </c>
      <c r="D111" s="52">
        <v>11.98</v>
      </c>
      <c r="E111" s="52">
        <f t="shared" si="4"/>
        <v>11.98</v>
      </c>
      <c r="F111" s="96">
        <v>38.01</v>
      </c>
      <c r="G111" s="53">
        <f>A111*F111</f>
        <v>38.01</v>
      </c>
      <c r="J111" s="26">
        <v>10.66</v>
      </c>
      <c r="K111" s="108">
        <f t="shared" si="5"/>
        <v>11.193</v>
      </c>
    </row>
    <row r="112" spans="1:11" ht="15" customHeight="1">
      <c r="A112" s="50">
        <v>1</v>
      </c>
      <c r="B112" s="51" t="s">
        <v>786</v>
      </c>
      <c r="C112" s="50" t="s">
        <v>580</v>
      </c>
      <c r="D112" s="52">
        <v>88.48</v>
      </c>
      <c r="E112" s="52">
        <f t="shared" si="4"/>
        <v>88.48</v>
      </c>
      <c r="F112" s="96">
        <v>71.59</v>
      </c>
      <c r="G112" s="53">
        <f>A112*F112</f>
        <v>71.59</v>
      </c>
      <c r="J112" s="26">
        <v>78.75</v>
      </c>
      <c r="K112" s="108">
        <f t="shared" si="5"/>
        <v>82.6875</v>
      </c>
    </row>
    <row r="113" spans="1:17" s="41" customFormat="1" ht="15" customHeight="1">
      <c r="A113" s="50">
        <v>1</v>
      </c>
      <c r="B113" s="51" t="s">
        <v>786</v>
      </c>
      <c r="C113" s="50" t="s">
        <v>173</v>
      </c>
      <c r="D113" s="52">
        <v>17.7</v>
      </c>
      <c r="E113" s="52">
        <f t="shared" si="4"/>
        <v>17.7</v>
      </c>
      <c r="F113" s="96">
        <v>13.39</v>
      </c>
      <c r="G113" s="53">
        <f>A113*F113</f>
        <v>13.39</v>
      </c>
      <c r="H113" s="26"/>
      <c r="I113" s="26"/>
      <c r="J113" s="26">
        <v>15.75</v>
      </c>
      <c r="K113" s="108">
        <f t="shared" si="5"/>
        <v>16.5375</v>
      </c>
      <c r="L113" s="85"/>
      <c r="M113" s="85"/>
      <c r="N113" s="85"/>
      <c r="O113" s="85"/>
      <c r="P113" s="85"/>
      <c r="Q113" s="85"/>
    </row>
    <row r="114" spans="1:17" s="41" customFormat="1" ht="15" customHeight="1">
      <c r="A114" s="55">
        <v>1</v>
      </c>
      <c r="B114" s="51" t="s">
        <v>786</v>
      </c>
      <c r="C114" s="50" t="s">
        <v>493</v>
      </c>
      <c r="D114" s="52">
        <v>15.62</v>
      </c>
      <c r="E114" s="52">
        <f t="shared" si="4"/>
        <v>15.62</v>
      </c>
      <c r="F114" s="95"/>
      <c r="G114" s="113"/>
      <c r="H114" s="26"/>
      <c r="I114" s="26"/>
      <c r="J114" s="26">
        <v>13.9</v>
      </c>
      <c r="K114" s="108">
        <f t="shared" si="5"/>
        <v>14.595</v>
      </c>
      <c r="L114" s="85"/>
      <c r="M114" s="85"/>
      <c r="N114" s="85"/>
      <c r="O114" s="85"/>
      <c r="P114" s="85"/>
      <c r="Q114" s="85"/>
    </row>
    <row r="115" spans="1:17" s="41" customFormat="1" ht="15" customHeight="1">
      <c r="A115" s="55">
        <v>1</v>
      </c>
      <c r="B115" s="51" t="s">
        <v>786</v>
      </c>
      <c r="C115" s="60" t="s">
        <v>24</v>
      </c>
      <c r="D115" s="61">
        <v>7.57</v>
      </c>
      <c r="E115" s="52">
        <f t="shared" si="4"/>
        <v>7.57</v>
      </c>
      <c r="F115" s="97">
        <v>4.49</v>
      </c>
      <c r="G115" s="26"/>
      <c r="H115" s="85"/>
      <c r="I115" s="85"/>
      <c r="J115" s="26">
        <v>6.74</v>
      </c>
      <c r="K115" s="108">
        <f t="shared" si="5"/>
        <v>7.077</v>
      </c>
      <c r="L115" s="85"/>
      <c r="M115" s="85"/>
      <c r="N115" s="85"/>
      <c r="O115" s="85"/>
      <c r="P115" s="85"/>
      <c r="Q115" s="85"/>
    </row>
    <row r="116" spans="1:17" s="41" customFormat="1" ht="15" customHeight="1">
      <c r="A116" s="50">
        <v>1</v>
      </c>
      <c r="B116" s="51" t="s">
        <v>786</v>
      </c>
      <c r="C116" s="50" t="s">
        <v>125</v>
      </c>
      <c r="D116" s="52">
        <v>0.28</v>
      </c>
      <c r="E116" s="52">
        <f t="shared" si="4"/>
        <v>0.28</v>
      </c>
      <c r="F116" s="96">
        <v>0.26</v>
      </c>
      <c r="G116" s="53">
        <f aca="true" t="shared" si="6" ref="G116:G121">A116*F116</f>
        <v>0.26</v>
      </c>
      <c r="H116" s="26"/>
      <c r="I116" s="26"/>
      <c r="J116" s="26"/>
      <c r="K116" s="108">
        <f t="shared" si="5"/>
        <v>0</v>
      </c>
      <c r="L116" s="85"/>
      <c r="M116" s="85"/>
      <c r="N116" s="85"/>
      <c r="O116" s="85"/>
      <c r="P116" s="85"/>
      <c r="Q116" s="85"/>
    </row>
    <row r="117" spans="1:11" ht="15" customHeight="1">
      <c r="A117" s="50">
        <v>1</v>
      </c>
      <c r="B117" s="51" t="s">
        <v>786</v>
      </c>
      <c r="C117" s="50" t="s">
        <v>581</v>
      </c>
      <c r="D117" s="52">
        <v>69.02</v>
      </c>
      <c r="E117" s="52">
        <f t="shared" si="4"/>
        <v>69.02</v>
      </c>
      <c r="F117" s="96">
        <v>21.17</v>
      </c>
      <c r="G117" s="53">
        <f t="shared" si="6"/>
        <v>21.17</v>
      </c>
      <c r="J117" s="26">
        <v>61.43</v>
      </c>
      <c r="K117" s="108">
        <f t="shared" si="5"/>
        <v>64.5015</v>
      </c>
    </row>
    <row r="118" spans="1:11" ht="15" customHeight="1">
      <c r="A118" s="50">
        <v>1</v>
      </c>
      <c r="B118" s="51" t="s">
        <v>786</v>
      </c>
      <c r="C118" s="50" t="s">
        <v>468</v>
      </c>
      <c r="D118" s="52">
        <v>4.48</v>
      </c>
      <c r="E118" s="52">
        <f t="shared" si="4"/>
        <v>4.48</v>
      </c>
      <c r="F118" s="96">
        <v>3.61</v>
      </c>
      <c r="G118" s="53">
        <f t="shared" si="6"/>
        <v>3.61</v>
      </c>
      <c r="J118" s="26">
        <v>3.99</v>
      </c>
      <c r="K118" s="108">
        <f t="shared" si="5"/>
        <v>4.189500000000001</v>
      </c>
    </row>
    <row r="119" spans="1:17" s="41" customFormat="1" ht="15" customHeight="1">
      <c r="A119" s="50">
        <v>1</v>
      </c>
      <c r="B119" s="51" t="s">
        <v>786</v>
      </c>
      <c r="C119" s="50" t="s">
        <v>126</v>
      </c>
      <c r="D119" s="52">
        <v>5.62</v>
      </c>
      <c r="E119" s="52">
        <f t="shared" si="4"/>
        <v>5.62</v>
      </c>
      <c r="F119" s="96">
        <v>2.47</v>
      </c>
      <c r="G119" s="53">
        <f t="shared" si="6"/>
        <v>2.47</v>
      </c>
      <c r="H119" s="26"/>
      <c r="I119" s="26"/>
      <c r="J119" s="26">
        <v>5</v>
      </c>
      <c r="K119" s="108">
        <f t="shared" si="5"/>
        <v>5.25</v>
      </c>
      <c r="L119" s="85"/>
      <c r="M119" s="85"/>
      <c r="N119" s="85"/>
      <c r="O119" s="85"/>
      <c r="P119" s="85"/>
      <c r="Q119" s="85"/>
    </row>
    <row r="120" spans="1:17" s="41" customFormat="1" ht="15" customHeight="1">
      <c r="A120" s="50">
        <v>1</v>
      </c>
      <c r="B120" s="51" t="s">
        <v>786</v>
      </c>
      <c r="C120" s="50" t="s">
        <v>834</v>
      </c>
      <c r="D120" s="52">
        <v>67.41</v>
      </c>
      <c r="E120" s="52">
        <f t="shared" si="4"/>
        <v>67.41</v>
      </c>
      <c r="F120" s="96">
        <v>2.47</v>
      </c>
      <c r="G120" s="53">
        <f t="shared" si="6"/>
        <v>2.47</v>
      </c>
      <c r="H120" s="26"/>
      <c r="I120" s="26"/>
      <c r="J120" s="26">
        <v>5</v>
      </c>
      <c r="K120" s="108">
        <f aca="true" t="shared" si="7" ref="K120:K145">J120+J120*0.05</f>
        <v>5.25</v>
      </c>
      <c r="L120" s="85"/>
      <c r="M120" s="85"/>
      <c r="N120" s="85"/>
      <c r="O120" s="85"/>
      <c r="P120" s="85"/>
      <c r="Q120" s="85"/>
    </row>
    <row r="121" spans="1:17" s="41" customFormat="1" ht="15" customHeight="1">
      <c r="A121" s="50">
        <v>2</v>
      </c>
      <c r="B121" s="54" t="s">
        <v>775</v>
      </c>
      <c r="C121" s="50" t="s">
        <v>127</v>
      </c>
      <c r="D121" s="52">
        <v>3.16</v>
      </c>
      <c r="E121" s="52">
        <f t="shared" si="4"/>
        <v>6.32</v>
      </c>
      <c r="F121" s="96">
        <v>1.85</v>
      </c>
      <c r="G121" s="53">
        <f t="shared" si="6"/>
        <v>3.7</v>
      </c>
      <c r="H121" s="26"/>
      <c r="I121" s="26"/>
      <c r="J121" s="26">
        <v>2.81</v>
      </c>
      <c r="K121" s="108">
        <f t="shared" si="7"/>
        <v>2.9505</v>
      </c>
      <c r="L121" s="85"/>
      <c r="M121" s="85"/>
      <c r="N121" s="85"/>
      <c r="O121" s="85"/>
      <c r="P121" s="85"/>
      <c r="Q121" s="85"/>
    </row>
    <row r="122" spans="1:11" ht="15" customHeight="1">
      <c r="A122" s="55">
        <v>1</v>
      </c>
      <c r="B122" s="51" t="s">
        <v>786</v>
      </c>
      <c r="C122" s="60" t="s">
        <v>469</v>
      </c>
      <c r="D122" s="61">
        <v>78.65</v>
      </c>
      <c r="E122" s="52">
        <f t="shared" si="4"/>
        <v>78.65</v>
      </c>
      <c r="F122" s="97">
        <v>50.15</v>
      </c>
      <c r="H122" s="85"/>
      <c r="I122" s="85"/>
      <c r="J122" s="26">
        <v>70</v>
      </c>
      <c r="K122" s="108">
        <f t="shared" si="7"/>
        <v>73.5</v>
      </c>
    </row>
    <row r="123" spans="1:11" ht="15" customHeight="1">
      <c r="A123" s="55">
        <v>1</v>
      </c>
      <c r="B123" s="51" t="s">
        <v>786</v>
      </c>
      <c r="C123" s="60" t="s">
        <v>470</v>
      </c>
      <c r="D123" s="61">
        <v>7.37</v>
      </c>
      <c r="E123" s="52">
        <f t="shared" si="4"/>
        <v>7.37</v>
      </c>
      <c r="F123" s="97">
        <v>5.64</v>
      </c>
      <c r="H123" s="85"/>
      <c r="I123" s="85"/>
      <c r="J123" s="26">
        <v>6.56</v>
      </c>
      <c r="K123" s="108">
        <f t="shared" si="7"/>
        <v>6.888</v>
      </c>
    </row>
    <row r="124" spans="1:11" ht="15" customHeight="1">
      <c r="A124" s="55">
        <v>1</v>
      </c>
      <c r="B124" s="51" t="s">
        <v>786</v>
      </c>
      <c r="C124" s="60" t="s">
        <v>471</v>
      </c>
      <c r="D124" s="61">
        <v>10.62</v>
      </c>
      <c r="E124" s="52">
        <f t="shared" si="4"/>
        <v>10.62</v>
      </c>
      <c r="F124" s="97">
        <v>8.15</v>
      </c>
      <c r="H124" s="85"/>
      <c r="I124" s="85"/>
      <c r="J124" s="26">
        <v>9.45</v>
      </c>
      <c r="K124" s="108">
        <f t="shared" si="7"/>
        <v>9.9225</v>
      </c>
    </row>
    <row r="125" spans="1:11" ht="15" customHeight="1">
      <c r="A125" s="55">
        <v>1</v>
      </c>
      <c r="B125" s="51" t="s">
        <v>786</v>
      </c>
      <c r="C125" s="60" t="s">
        <v>472</v>
      </c>
      <c r="D125" s="61">
        <v>42.18</v>
      </c>
      <c r="E125" s="52">
        <f t="shared" si="4"/>
        <v>42.18</v>
      </c>
      <c r="F125" s="97">
        <v>40.18</v>
      </c>
      <c r="H125" s="85"/>
      <c r="I125" s="85"/>
      <c r="J125" s="26">
        <v>37.54</v>
      </c>
      <c r="K125" s="108">
        <f t="shared" si="7"/>
        <v>39.417</v>
      </c>
    </row>
    <row r="126" spans="1:13" ht="15" customHeight="1">
      <c r="A126" s="55">
        <v>10</v>
      </c>
      <c r="B126" s="51" t="s">
        <v>786</v>
      </c>
      <c r="C126" s="60" t="s">
        <v>870</v>
      </c>
      <c r="D126" s="61">
        <v>0.09</v>
      </c>
      <c r="E126" s="52">
        <f t="shared" si="4"/>
        <v>0.8999999999999999</v>
      </c>
      <c r="F126" s="97"/>
      <c r="H126" s="85"/>
      <c r="I126" s="85"/>
      <c r="J126" s="26">
        <f>3/40</f>
        <v>0.075</v>
      </c>
      <c r="K126" s="108">
        <f t="shared" si="7"/>
        <v>0.07875</v>
      </c>
      <c r="L126" s="108">
        <f>40*K126</f>
        <v>3.15</v>
      </c>
      <c r="M126" s="26" t="s">
        <v>871</v>
      </c>
    </row>
    <row r="127" spans="1:11" ht="15" customHeight="1">
      <c r="A127" s="55">
        <v>1</v>
      </c>
      <c r="B127" s="51" t="s">
        <v>786</v>
      </c>
      <c r="C127" s="60" t="s">
        <v>920</v>
      </c>
      <c r="D127" s="61">
        <v>37.08</v>
      </c>
      <c r="E127" s="52">
        <f t="shared" si="4"/>
        <v>37.08</v>
      </c>
      <c r="F127" s="97"/>
      <c r="H127" s="85"/>
      <c r="I127" s="85"/>
      <c r="J127" s="26">
        <v>33</v>
      </c>
      <c r="K127" s="108">
        <f>J127+J127*0.05</f>
        <v>34.65</v>
      </c>
    </row>
    <row r="128" spans="1:17" s="69" customFormat="1" ht="15" customHeight="1">
      <c r="A128" s="66">
        <v>2</v>
      </c>
      <c r="B128" s="54" t="s">
        <v>775</v>
      </c>
      <c r="C128" s="60" t="s">
        <v>677</v>
      </c>
      <c r="D128" s="67">
        <v>9.26</v>
      </c>
      <c r="E128" s="52">
        <f t="shared" si="4"/>
        <v>18.52</v>
      </c>
      <c r="F128" s="115"/>
      <c r="G128" s="68"/>
      <c r="H128" s="116"/>
      <c r="I128" s="116"/>
      <c r="J128" s="68">
        <v>8.24</v>
      </c>
      <c r="K128" s="117">
        <f>J128+J128*0.05</f>
        <v>8.652000000000001</v>
      </c>
      <c r="L128" s="68"/>
      <c r="M128" s="68"/>
      <c r="N128" s="68"/>
      <c r="O128" s="68"/>
      <c r="P128" s="68"/>
      <c r="Q128" s="68"/>
    </row>
    <row r="129" spans="1:11" ht="15" customHeight="1">
      <c r="A129" s="50">
        <v>1</v>
      </c>
      <c r="B129" s="51" t="s">
        <v>786</v>
      </c>
      <c r="C129" s="50" t="s">
        <v>2</v>
      </c>
      <c r="D129" s="52">
        <v>49.55</v>
      </c>
      <c r="E129" s="52">
        <f t="shared" si="4"/>
        <v>49.55</v>
      </c>
      <c r="F129" s="95">
        <v>42</v>
      </c>
      <c r="J129" s="26">
        <v>44.1</v>
      </c>
      <c r="K129" s="108">
        <f t="shared" si="7"/>
        <v>46.305</v>
      </c>
    </row>
    <row r="130" spans="1:11" ht="15" customHeight="1">
      <c r="A130" s="50">
        <v>2</v>
      </c>
      <c r="B130" s="54" t="s">
        <v>775</v>
      </c>
      <c r="C130" s="50" t="s">
        <v>474</v>
      </c>
      <c r="D130" s="52">
        <v>5.16</v>
      </c>
      <c r="E130" s="52">
        <f aca="true" t="shared" si="8" ref="E130:E192">A130*D130</f>
        <v>10.32</v>
      </c>
      <c r="F130" s="96">
        <v>2.83</v>
      </c>
      <c r="G130" s="53">
        <f>A130*F130</f>
        <v>5.66</v>
      </c>
      <c r="J130" s="26">
        <v>4.59</v>
      </c>
      <c r="K130" s="108">
        <f t="shared" si="7"/>
        <v>4.8195</v>
      </c>
    </row>
    <row r="131" spans="1:11" ht="15" customHeight="1">
      <c r="A131" s="55">
        <v>1</v>
      </c>
      <c r="B131" s="51" t="s">
        <v>786</v>
      </c>
      <c r="C131" s="60" t="s">
        <v>26</v>
      </c>
      <c r="D131" s="61">
        <v>0.63</v>
      </c>
      <c r="E131" s="52">
        <f t="shared" si="8"/>
        <v>0.63</v>
      </c>
      <c r="F131" s="97">
        <v>1.31</v>
      </c>
      <c r="H131" s="85"/>
      <c r="I131" s="85"/>
      <c r="J131" s="26">
        <v>0.56</v>
      </c>
      <c r="K131" s="108">
        <f t="shared" si="7"/>
        <v>0.5880000000000001</v>
      </c>
    </row>
    <row r="132" spans="1:17" s="41" customFormat="1" ht="15" customHeight="1">
      <c r="A132" s="55">
        <v>2</v>
      </c>
      <c r="B132" s="51" t="s">
        <v>784</v>
      </c>
      <c r="C132" s="50" t="s">
        <v>100</v>
      </c>
      <c r="D132" s="52">
        <v>6.21</v>
      </c>
      <c r="E132" s="52">
        <f t="shared" si="8"/>
        <v>12.42</v>
      </c>
      <c r="F132" s="95">
        <v>5.8</v>
      </c>
      <c r="G132" s="26"/>
      <c r="H132" s="26"/>
      <c r="I132" s="26"/>
      <c r="J132" s="26"/>
      <c r="K132" s="108">
        <f t="shared" si="7"/>
        <v>0</v>
      </c>
      <c r="L132" s="85"/>
      <c r="M132" s="85"/>
      <c r="N132" s="85"/>
      <c r="O132" s="85"/>
      <c r="P132" s="85"/>
      <c r="Q132" s="85"/>
    </row>
    <row r="133" spans="1:11" ht="15" customHeight="1">
      <c r="A133" s="50">
        <v>2</v>
      </c>
      <c r="B133" s="51" t="s">
        <v>786</v>
      </c>
      <c r="C133" s="50" t="s">
        <v>582</v>
      </c>
      <c r="D133" s="52">
        <v>0.69</v>
      </c>
      <c r="E133" s="52">
        <f t="shared" si="8"/>
        <v>1.38</v>
      </c>
      <c r="F133" s="96">
        <v>0.31</v>
      </c>
      <c r="G133" s="53">
        <f>A133*F133</f>
        <v>0.62</v>
      </c>
      <c r="J133" s="26">
        <v>0.61</v>
      </c>
      <c r="K133" s="108">
        <f t="shared" si="7"/>
        <v>0.6405</v>
      </c>
    </row>
    <row r="134" spans="1:17" s="41" customFormat="1" ht="15" customHeight="1">
      <c r="A134" s="50">
        <v>2</v>
      </c>
      <c r="B134" s="51" t="s">
        <v>786</v>
      </c>
      <c r="C134" s="50" t="s">
        <v>130</v>
      </c>
      <c r="D134" s="52">
        <v>0.35</v>
      </c>
      <c r="E134" s="52">
        <f t="shared" si="8"/>
        <v>0.7</v>
      </c>
      <c r="F134" s="96">
        <v>0.31</v>
      </c>
      <c r="G134" s="53">
        <f>A134*F134</f>
        <v>0.62</v>
      </c>
      <c r="H134" s="26"/>
      <c r="I134" s="26"/>
      <c r="J134" s="26">
        <v>0.31</v>
      </c>
      <c r="K134" s="108">
        <f t="shared" si="7"/>
        <v>0.3255</v>
      </c>
      <c r="L134" s="85"/>
      <c r="M134" s="85"/>
      <c r="N134" s="85"/>
      <c r="O134" s="85"/>
      <c r="P134" s="85"/>
      <c r="Q134" s="85"/>
    </row>
    <row r="135" spans="1:17" s="41" customFormat="1" ht="15" customHeight="1">
      <c r="A135" s="50">
        <v>2</v>
      </c>
      <c r="B135" s="51" t="s">
        <v>786</v>
      </c>
      <c r="C135" s="50" t="s">
        <v>129</v>
      </c>
      <c r="D135" s="52">
        <v>0.35</v>
      </c>
      <c r="E135" s="52">
        <f t="shared" si="8"/>
        <v>0.7</v>
      </c>
      <c r="F135" s="96">
        <v>0.31</v>
      </c>
      <c r="G135" s="53">
        <f>A135*F135</f>
        <v>0.62</v>
      </c>
      <c r="H135" s="26"/>
      <c r="I135" s="26"/>
      <c r="J135" s="26">
        <v>0.31</v>
      </c>
      <c r="K135" s="108">
        <f t="shared" si="7"/>
        <v>0.3255</v>
      </c>
      <c r="L135" s="85"/>
      <c r="M135" s="85"/>
      <c r="N135" s="85"/>
      <c r="O135" s="85"/>
      <c r="P135" s="85"/>
      <c r="Q135" s="85"/>
    </row>
    <row r="136" spans="1:11" ht="15" customHeight="1">
      <c r="A136" s="50">
        <v>2</v>
      </c>
      <c r="B136" s="51" t="s">
        <v>786</v>
      </c>
      <c r="C136" s="50" t="s">
        <v>876</v>
      </c>
      <c r="D136" s="52">
        <v>1.51</v>
      </c>
      <c r="E136" s="52">
        <f t="shared" si="8"/>
        <v>3.02</v>
      </c>
      <c r="G136" s="53"/>
      <c r="J136" s="26">
        <v>1.34</v>
      </c>
      <c r="K136" s="108">
        <f>J136+J136*0.05</f>
        <v>1.407</v>
      </c>
    </row>
    <row r="137" spans="1:11" ht="15" customHeight="1">
      <c r="A137" s="50">
        <v>2</v>
      </c>
      <c r="B137" s="51" t="s">
        <v>786</v>
      </c>
      <c r="C137" s="50" t="s">
        <v>877</v>
      </c>
      <c r="D137" s="52">
        <v>1.51</v>
      </c>
      <c r="E137" s="52">
        <f t="shared" si="8"/>
        <v>3.02</v>
      </c>
      <c r="G137" s="53"/>
      <c r="J137" s="26">
        <v>1.34</v>
      </c>
      <c r="K137" s="108">
        <f>J137+J137*0.05</f>
        <v>1.407</v>
      </c>
    </row>
    <row r="138" spans="1:17" s="41" customFormat="1" ht="15" customHeight="1">
      <c r="A138" s="50">
        <v>1</v>
      </c>
      <c r="B138" s="51" t="s">
        <v>786</v>
      </c>
      <c r="C138" s="50" t="s">
        <v>568</v>
      </c>
      <c r="D138" s="52">
        <v>34.29</v>
      </c>
      <c r="E138" s="52">
        <f t="shared" si="8"/>
        <v>34.29</v>
      </c>
      <c r="F138" s="96"/>
      <c r="G138" s="53"/>
      <c r="H138" s="26"/>
      <c r="I138" s="26"/>
      <c r="J138" s="26">
        <v>30.52</v>
      </c>
      <c r="K138" s="108">
        <f t="shared" si="7"/>
        <v>32.046</v>
      </c>
      <c r="L138" s="85"/>
      <c r="M138" s="85"/>
      <c r="N138" s="85"/>
      <c r="O138" s="85"/>
      <c r="P138" s="85"/>
      <c r="Q138" s="85"/>
    </row>
    <row r="139" spans="1:17" s="41" customFormat="1" ht="15" customHeight="1">
      <c r="A139" s="50">
        <v>1</v>
      </c>
      <c r="B139" s="51" t="s">
        <v>786</v>
      </c>
      <c r="C139" s="50" t="s">
        <v>475</v>
      </c>
      <c r="D139" s="52">
        <v>77.07</v>
      </c>
      <c r="E139" s="52">
        <f t="shared" si="8"/>
        <v>77.07</v>
      </c>
      <c r="F139" s="96"/>
      <c r="G139" s="53"/>
      <c r="H139" s="26"/>
      <c r="I139" s="26"/>
      <c r="J139" s="26">
        <v>68.6</v>
      </c>
      <c r="K139" s="108">
        <f t="shared" si="7"/>
        <v>72.03</v>
      </c>
      <c r="L139" s="85"/>
      <c r="M139" s="85"/>
      <c r="N139" s="85"/>
      <c r="O139" s="85"/>
      <c r="P139" s="85"/>
      <c r="Q139" s="85"/>
    </row>
    <row r="140" spans="1:17" s="10" customFormat="1" ht="24.75" customHeight="1">
      <c r="A140" s="31"/>
      <c r="B140" s="9" t="s">
        <v>786</v>
      </c>
      <c r="C140" s="9" t="s">
        <v>101</v>
      </c>
      <c r="D140" s="92" t="s">
        <v>702</v>
      </c>
      <c r="E140" s="147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1:17" s="41" customFormat="1" ht="15" customHeight="1">
      <c r="A141" s="55">
        <v>2</v>
      </c>
      <c r="B141" s="51" t="s">
        <v>784</v>
      </c>
      <c r="C141" s="50" t="s">
        <v>678</v>
      </c>
      <c r="D141" s="52">
        <v>16.16</v>
      </c>
      <c r="E141" s="52">
        <f t="shared" si="8"/>
        <v>32.32</v>
      </c>
      <c r="F141" s="95"/>
      <c r="G141" s="26"/>
      <c r="H141" s="26"/>
      <c r="I141" s="26"/>
      <c r="J141" s="26">
        <v>14.38</v>
      </c>
      <c r="K141" s="108">
        <f>J141+J141*0.05</f>
        <v>15.099</v>
      </c>
      <c r="L141" s="85"/>
      <c r="M141" s="85"/>
      <c r="N141" s="85"/>
      <c r="O141" s="85"/>
      <c r="P141" s="85"/>
      <c r="Q141" s="85"/>
    </row>
    <row r="142" spans="1:17" s="41" customFormat="1" ht="15" customHeight="1">
      <c r="A142" s="50">
        <v>1</v>
      </c>
      <c r="B142" s="51" t="s">
        <v>786</v>
      </c>
      <c r="C142" s="50" t="s">
        <v>131</v>
      </c>
      <c r="D142" s="52">
        <v>4.72</v>
      </c>
      <c r="E142" s="52">
        <f t="shared" si="8"/>
        <v>4.72</v>
      </c>
      <c r="F142" s="96">
        <v>3.09</v>
      </c>
      <c r="G142" s="53">
        <f>A142*F142</f>
        <v>3.09</v>
      </c>
      <c r="H142" s="26"/>
      <c r="I142" s="26"/>
      <c r="J142" s="26">
        <v>4.2</v>
      </c>
      <c r="K142" s="108">
        <f t="shared" si="7"/>
        <v>4.41</v>
      </c>
      <c r="L142" s="85"/>
      <c r="M142" s="85"/>
      <c r="N142" s="85"/>
      <c r="O142" s="85"/>
      <c r="P142" s="85"/>
      <c r="Q142" s="85"/>
    </row>
    <row r="143" spans="1:17" s="41" customFormat="1" ht="15" customHeight="1">
      <c r="A143" s="55">
        <v>1</v>
      </c>
      <c r="B143" s="51" t="s">
        <v>786</v>
      </c>
      <c r="C143" s="60" t="s">
        <v>27</v>
      </c>
      <c r="D143" s="61">
        <v>19.47</v>
      </c>
      <c r="E143" s="52">
        <f t="shared" si="8"/>
        <v>19.47</v>
      </c>
      <c r="F143" s="97">
        <v>17.31</v>
      </c>
      <c r="G143" s="26"/>
      <c r="H143" s="85"/>
      <c r="I143" s="85"/>
      <c r="J143" s="26">
        <v>17.33</v>
      </c>
      <c r="K143" s="108">
        <f t="shared" si="7"/>
        <v>18.196499999999997</v>
      </c>
      <c r="L143" s="85"/>
      <c r="M143" s="85"/>
      <c r="N143" s="85"/>
      <c r="O143" s="85"/>
      <c r="P143" s="85"/>
      <c r="Q143" s="85"/>
    </row>
    <row r="144" spans="1:17" s="41" customFormat="1" ht="15" customHeight="1">
      <c r="A144" s="50">
        <v>1</v>
      </c>
      <c r="B144" s="51" t="s">
        <v>786</v>
      </c>
      <c r="C144" s="50" t="s">
        <v>132</v>
      </c>
      <c r="D144" s="52">
        <v>11.8</v>
      </c>
      <c r="E144" s="52">
        <f t="shared" si="8"/>
        <v>11.8</v>
      </c>
      <c r="F144" s="96">
        <v>12.35</v>
      </c>
      <c r="G144" s="53">
        <f>A144*F144</f>
        <v>12.35</v>
      </c>
      <c r="H144" s="26"/>
      <c r="I144" s="26"/>
      <c r="J144" s="26">
        <v>10.5</v>
      </c>
      <c r="K144" s="108">
        <f t="shared" si="7"/>
        <v>11.025</v>
      </c>
      <c r="L144" s="85"/>
      <c r="M144" s="85"/>
      <c r="N144" s="85"/>
      <c r="O144" s="85"/>
      <c r="P144" s="85"/>
      <c r="Q144" s="85"/>
    </row>
    <row r="145" spans="1:17" s="41" customFormat="1" ht="15" customHeight="1">
      <c r="A145" s="55">
        <v>2</v>
      </c>
      <c r="B145" s="51" t="s">
        <v>786</v>
      </c>
      <c r="C145" s="60" t="s">
        <v>174</v>
      </c>
      <c r="D145" s="61">
        <v>1.48</v>
      </c>
      <c r="E145" s="52">
        <f t="shared" si="8"/>
        <v>2.96</v>
      </c>
      <c r="F145" s="97">
        <v>1.43</v>
      </c>
      <c r="G145" s="26"/>
      <c r="H145" s="85"/>
      <c r="I145" s="85"/>
      <c r="J145" s="26">
        <v>1.32</v>
      </c>
      <c r="K145" s="108">
        <f t="shared" si="7"/>
        <v>1.3860000000000001</v>
      </c>
      <c r="L145" s="85"/>
      <c r="M145" s="85"/>
      <c r="N145" s="85"/>
      <c r="O145" s="85"/>
      <c r="P145" s="85"/>
      <c r="Q145" s="85"/>
    </row>
    <row r="146" spans="1:17" s="41" customFormat="1" ht="15" customHeight="1">
      <c r="A146" s="55">
        <v>2</v>
      </c>
      <c r="B146" s="51" t="s">
        <v>786</v>
      </c>
      <c r="C146" s="50" t="s">
        <v>667</v>
      </c>
      <c r="D146" s="70">
        <v>8.03</v>
      </c>
      <c r="E146" s="52">
        <f t="shared" si="8"/>
        <v>16.06</v>
      </c>
      <c r="F146" s="95">
        <v>7.5</v>
      </c>
      <c r="G146" s="113"/>
      <c r="H146" s="26"/>
      <c r="I146" s="26"/>
      <c r="J146" s="26"/>
      <c r="K146" s="108"/>
      <c r="L146" s="85"/>
      <c r="M146" s="85"/>
      <c r="N146" s="85"/>
      <c r="O146" s="85"/>
      <c r="P146" s="85"/>
      <c r="Q146" s="85"/>
    </row>
    <row r="147" spans="1:17" s="41" customFormat="1" ht="15" customHeight="1">
      <c r="A147" s="50">
        <v>50</v>
      </c>
      <c r="B147" s="51" t="s">
        <v>88</v>
      </c>
      <c r="C147" s="50" t="s">
        <v>476</v>
      </c>
      <c r="D147" s="52">
        <v>3.36</v>
      </c>
      <c r="E147" s="52">
        <f t="shared" si="8"/>
        <v>168</v>
      </c>
      <c r="F147" s="96"/>
      <c r="G147" s="53"/>
      <c r="H147" s="26"/>
      <c r="I147" s="26"/>
      <c r="J147" s="26"/>
      <c r="K147" s="108">
        <f aca="true" t="shared" si="9" ref="K147:K169">J147+J147*0.05</f>
        <v>0</v>
      </c>
      <c r="L147" s="85"/>
      <c r="M147" s="85"/>
      <c r="N147" s="85"/>
      <c r="O147" s="85"/>
      <c r="P147" s="85"/>
      <c r="Q147" s="85"/>
    </row>
    <row r="148" spans="1:11" ht="15" customHeight="1">
      <c r="A148" s="55">
        <v>1</v>
      </c>
      <c r="B148" s="51" t="s">
        <v>786</v>
      </c>
      <c r="C148" s="60" t="s">
        <v>175</v>
      </c>
      <c r="D148" s="61">
        <v>17.06</v>
      </c>
      <c r="E148" s="52">
        <f t="shared" si="8"/>
        <v>17.06</v>
      </c>
      <c r="F148" s="97">
        <v>15.94</v>
      </c>
      <c r="H148" s="85"/>
      <c r="I148" s="85"/>
      <c r="K148" s="108">
        <f t="shared" si="9"/>
        <v>0</v>
      </c>
    </row>
    <row r="149" spans="1:11" ht="15" customHeight="1">
      <c r="A149" s="55">
        <v>1</v>
      </c>
      <c r="B149" s="51" t="s">
        <v>786</v>
      </c>
      <c r="C149" s="50" t="s">
        <v>480</v>
      </c>
      <c r="D149" s="52">
        <v>2.98</v>
      </c>
      <c r="E149" s="52">
        <f t="shared" si="8"/>
        <v>2.98</v>
      </c>
      <c r="F149" s="95"/>
      <c r="G149" s="113"/>
      <c r="J149" s="26">
        <v>2.65</v>
      </c>
      <c r="K149" s="108">
        <f t="shared" si="9"/>
        <v>2.7824999999999998</v>
      </c>
    </row>
    <row r="150" spans="1:11" ht="15" customHeight="1">
      <c r="A150" s="55">
        <v>1</v>
      </c>
      <c r="B150" s="51" t="s">
        <v>786</v>
      </c>
      <c r="C150" s="50" t="s">
        <v>485</v>
      </c>
      <c r="D150" s="52">
        <v>2.98</v>
      </c>
      <c r="E150" s="52">
        <f t="shared" si="8"/>
        <v>2.98</v>
      </c>
      <c r="F150" s="95"/>
      <c r="G150" s="113"/>
      <c r="J150" s="26">
        <v>2.65</v>
      </c>
      <c r="K150" s="108">
        <f t="shared" si="9"/>
        <v>2.7824999999999998</v>
      </c>
    </row>
    <row r="151" spans="1:11" ht="15" customHeight="1">
      <c r="A151" s="55">
        <v>1</v>
      </c>
      <c r="B151" s="51" t="s">
        <v>786</v>
      </c>
      <c r="C151" s="50" t="s">
        <v>479</v>
      </c>
      <c r="D151" s="52">
        <v>4.44</v>
      </c>
      <c r="E151" s="52">
        <f t="shared" si="8"/>
        <v>4.44</v>
      </c>
      <c r="F151" s="95"/>
      <c r="G151" s="113"/>
      <c r="J151" s="26">
        <v>3.95</v>
      </c>
      <c r="K151" s="108">
        <f t="shared" si="9"/>
        <v>4.1475</v>
      </c>
    </row>
    <row r="152" spans="1:11" ht="15" customHeight="1">
      <c r="A152" s="55">
        <v>1</v>
      </c>
      <c r="B152" s="51" t="s">
        <v>786</v>
      </c>
      <c r="C152" s="50" t="s">
        <v>488</v>
      </c>
      <c r="D152" s="52">
        <v>8.76</v>
      </c>
      <c r="E152" s="52">
        <f t="shared" si="8"/>
        <v>8.76</v>
      </c>
      <c r="F152" s="95"/>
      <c r="J152" s="26">
        <v>7.8</v>
      </c>
      <c r="K152" s="108">
        <f t="shared" si="9"/>
        <v>8.19</v>
      </c>
    </row>
    <row r="153" spans="1:11" ht="15" customHeight="1">
      <c r="A153" s="55">
        <v>1</v>
      </c>
      <c r="B153" s="51" t="s">
        <v>786</v>
      </c>
      <c r="C153" s="50" t="s">
        <v>490</v>
      </c>
      <c r="D153" s="52">
        <v>3.41</v>
      </c>
      <c r="E153" s="52">
        <f t="shared" si="8"/>
        <v>3.41</v>
      </c>
      <c r="F153" s="95"/>
      <c r="J153" s="26">
        <v>3.25</v>
      </c>
      <c r="K153" s="108">
        <f t="shared" si="9"/>
        <v>3.4125</v>
      </c>
    </row>
    <row r="154" spans="1:11" ht="15" customHeight="1">
      <c r="A154" s="55">
        <v>1</v>
      </c>
      <c r="B154" s="51" t="s">
        <v>786</v>
      </c>
      <c r="C154" s="50" t="s">
        <v>492</v>
      </c>
      <c r="D154" s="52">
        <v>3.93</v>
      </c>
      <c r="E154" s="52">
        <f t="shared" si="8"/>
        <v>3.93</v>
      </c>
      <c r="F154" s="95"/>
      <c r="J154" s="26">
        <v>3.5</v>
      </c>
      <c r="K154" s="108">
        <f t="shared" si="9"/>
        <v>3.675</v>
      </c>
    </row>
    <row r="155" spans="1:11" ht="15" customHeight="1">
      <c r="A155" s="55">
        <v>1</v>
      </c>
      <c r="B155" s="51" t="s">
        <v>786</v>
      </c>
      <c r="C155" s="60" t="s">
        <v>176</v>
      </c>
      <c r="D155" s="61">
        <v>28.65</v>
      </c>
      <c r="E155" s="52">
        <f t="shared" si="8"/>
        <v>28.65</v>
      </c>
      <c r="F155" s="97">
        <v>23</v>
      </c>
      <c r="H155" s="85"/>
      <c r="I155" s="85"/>
      <c r="J155" s="26">
        <v>25.5</v>
      </c>
      <c r="K155" s="108">
        <f t="shared" si="9"/>
        <v>26.775</v>
      </c>
    </row>
    <row r="156" spans="1:11" ht="15" customHeight="1">
      <c r="A156" s="55">
        <v>1</v>
      </c>
      <c r="B156" s="51" t="s">
        <v>786</v>
      </c>
      <c r="C156" s="60" t="s">
        <v>569</v>
      </c>
      <c r="D156" s="61">
        <v>31.51</v>
      </c>
      <c r="E156" s="52">
        <f t="shared" si="8"/>
        <v>31.51</v>
      </c>
      <c r="F156" s="97">
        <v>21.28</v>
      </c>
      <c r="H156" s="85"/>
      <c r="I156" s="85"/>
      <c r="J156" s="26">
        <v>28.05</v>
      </c>
      <c r="K156" s="108">
        <f t="shared" si="9"/>
        <v>29.4525</v>
      </c>
    </row>
    <row r="157" spans="1:11" ht="15" customHeight="1">
      <c r="A157" s="55">
        <v>1</v>
      </c>
      <c r="B157" s="51" t="s">
        <v>786</v>
      </c>
      <c r="C157" s="60" t="s">
        <v>28</v>
      </c>
      <c r="D157" s="61">
        <v>21.23</v>
      </c>
      <c r="E157" s="52">
        <f t="shared" si="8"/>
        <v>21.23</v>
      </c>
      <c r="F157" s="97">
        <v>18.91</v>
      </c>
      <c r="H157" s="85"/>
      <c r="I157" s="85"/>
      <c r="J157" s="26">
        <v>18.9</v>
      </c>
      <c r="K157" s="108">
        <f t="shared" si="9"/>
        <v>19.845</v>
      </c>
    </row>
    <row r="158" spans="1:17" s="69" customFormat="1" ht="15" customHeight="1">
      <c r="A158" s="55">
        <v>1</v>
      </c>
      <c r="B158" s="51" t="s">
        <v>786</v>
      </c>
      <c r="C158" s="60" t="s">
        <v>837</v>
      </c>
      <c r="D158" s="67">
        <v>12.7</v>
      </c>
      <c r="E158" s="52">
        <f t="shared" si="8"/>
        <v>12.7</v>
      </c>
      <c r="F158" s="115">
        <v>7.22</v>
      </c>
      <c r="G158" s="68"/>
      <c r="H158" s="116"/>
      <c r="I158" s="116"/>
      <c r="J158" s="68">
        <v>6.38</v>
      </c>
      <c r="K158" s="117">
        <f t="shared" si="9"/>
        <v>6.699</v>
      </c>
      <c r="L158" s="68"/>
      <c r="M158" s="68"/>
      <c r="N158" s="68"/>
      <c r="O158" s="68"/>
      <c r="P158" s="68"/>
      <c r="Q158" s="68"/>
    </row>
    <row r="159" spans="1:17" s="69" customFormat="1" ht="15" customHeight="1">
      <c r="A159" s="55">
        <v>1</v>
      </c>
      <c r="B159" s="51" t="s">
        <v>786</v>
      </c>
      <c r="C159" s="60" t="s">
        <v>29</v>
      </c>
      <c r="D159" s="67">
        <v>7.17</v>
      </c>
      <c r="E159" s="52">
        <f t="shared" si="8"/>
        <v>7.17</v>
      </c>
      <c r="F159" s="115">
        <v>7.22</v>
      </c>
      <c r="G159" s="68"/>
      <c r="H159" s="116"/>
      <c r="I159" s="116"/>
      <c r="J159" s="68">
        <v>6.38</v>
      </c>
      <c r="K159" s="117">
        <f t="shared" si="9"/>
        <v>6.699</v>
      </c>
      <c r="L159" s="68"/>
      <c r="M159" s="68"/>
      <c r="N159" s="68"/>
      <c r="O159" s="68"/>
      <c r="P159" s="68"/>
      <c r="Q159" s="68"/>
    </row>
    <row r="160" spans="1:11" ht="15" customHeight="1">
      <c r="A160" s="55">
        <v>1</v>
      </c>
      <c r="B160" s="51" t="s">
        <v>786</v>
      </c>
      <c r="C160" s="60" t="s">
        <v>177</v>
      </c>
      <c r="D160" s="61">
        <v>10.15</v>
      </c>
      <c r="E160" s="52">
        <f t="shared" si="8"/>
        <v>10.15</v>
      </c>
      <c r="F160" s="97">
        <v>12.09</v>
      </c>
      <c r="H160" s="85"/>
      <c r="I160" s="85"/>
      <c r="J160" s="26">
        <v>9.03</v>
      </c>
      <c r="K160" s="108">
        <f t="shared" si="9"/>
        <v>9.481499999999999</v>
      </c>
    </row>
    <row r="161" spans="1:11" ht="15" customHeight="1">
      <c r="A161" s="55">
        <v>1</v>
      </c>
      <c r="B161" s="51" t="s">
        <v>786</v>
      </c>
      <c r="C161" s="60" t="s">
        <v>178</v>
      </c>
      <c r="D161" s="61">
        <v>63.7</v>
      </c>
      <c r="E161" s="52">
        <f t="shared" si="8"/>
        <v>63.7</v>
      </c>
      <c r="F161" s="97">
        <v>38.48</v>
      </c>
      <c r="H161" s="85"/>
      <c r="I161" s="85"/>
      <c r="J161" s="26">
        <v>56.7</v>
      </c>
      <c r="K161" s="108">
        <f t="shared" si="9"/>
        <v>59.535000000000004</v>
      </c>
    </row>
    <row r="162" spans="1:11" ht="15" customHeight="1">
      <c r="A162" s="55">
        <v>1</v>
      </c>
      <c r="B162" s="51" t="s">
        <v>786</v>
      </c>
      <c r="C162" s="50" t="s">
        <v>486</v>
      </c>
      <c r="D162" s="52">
        <v>26.46</v>
      </c>
      <c r="E162" s="52">
        <f t="shared" si="8"/>
        <v>26.46</v>
      </c>
      <c r="F162" s="95"/>
      <c r="G162" s="113"/>
      <c r="J162" s="26">
        <v>23.55</v>
      </c>
      <c r="K162" s="108">
        <f t="shared" si="9"/>
        <v>24.7275</v>
      </c>
    </row>
    <row r="163" spans="1:11" ht="15" customHeight="1">
      <c r="A163" s="55">
        <v>1</v>
      </c>
      <c r="B163" s="51" t="s">
        <v>786</v>
      </c>
      <c r="C163" s="50" t="s">
        <v>487</v>
      </c>
      <c r="D163" s="52">
        <v>26.46</v>
      </c>
      <c r="E163" s="52">
        <f t="shared" si="8"/>
        <v>26.46</v>
      </c>
      <c r="F163" s="95"/>
      <c r="G163" s="113"/>
      <c r="J163" s="26">
        <v>23.55</v>
      </c>
      <c r="K163" s="108">
        <f t="shared" si="9"/>
        <v>24.7275</v>
      </c>
    </row>
    <row r="164" spans="1:11" ht="15" customHeight="1">
      <c r="A164" s="55">
        <v>1</v>
      </c>
      <c r="B164" s="51" t="s">
        <v>786</v>
      </c>
      <c r="C164" s="60" t="s">
        <v>30</v>
      </c>
      <c r="D164" s="61">
        <v>24.19</v>
      </c>
      <c r="E164" s="52">
        <f t="shared" si="8"/>
        <v>24.19</v>
      </c>
      <c r="F164" s="97">
        <v>21.83</v>
      </c>
      <c r="H164" s="85"/>
      <c r="I164" s="85"/>
      <c r="J164" s="26">
        <v>21.53</v>
      </c>
      <c r="K164" s="108">
        <f t="shared" si="9"/>
        <v>22.6065</v>
      </c>
    </row>
    <row r="165" spans="1:11" ht="15" customHeight="1">
      <c r="A165" s="50">
        <v>1</v>
      </c>
      <c r="B165" s="51" t="s">
        <v>786</v>
      </c>
      <c r="C165" s="50" t="s">
        <v>179</v>
      </c>
      <c r="D165" s="52">
        <v>3.8</v>
      </c>
      <c r="E165" s="52">
        <f t="shared" si="8"/>
        <v>3.8</v>
      </c>
      <c r="F165" s="95">
        <v>6.04</v>
      </c>
      <c r="J165" s="118">
        <v>3.38</v>
      </c>
      <c r="K165" s="108">
        <f t="shared" si="9"/>
        <v>3.549</v>
      </c>
    </row>
    <row r="166" spans="1:17" s="41" customFormat="1" ht="15" customHeight="1">
      <c r="A166" s="50">
        <v>1</v>
      </c>
      <c r="B166" s="51" t="s">
        <v>786</v>
      </c>
      <c r="C166" s="50" t="s">
        <v>180</v>
      </c>
      <c r="D166" s="52">
        <v>6.29</v>
      </c>
      <c r="E166" s="52">
        <f t="shared" si="8"/>
        <v>6.29</v>
      </c>
      <c r="F166" s="95">
        <v>12.7</v>
      </c>
      <c r="G166" s="26"/>
      <c r="H166" s="26"/>
      <c r="I166" s="26"/>
      <c r="J166" s="118">
        <v>5.6</v>
      </c>
      <c r="K166" s="108">
        <f t="shared" si="9"/>
        <v>5.88</v>
      </c>
      <c r="L166" s="85"/>
      <c r="M166" s="85"/>
      <c r="N166" s="85"/>
      <c r="O166" s="85"/>
      <c r="P166" s="85"/>
      <c r="Q166" s="85"/>
    </row>
    <row r="167" spans="1:11" ht="15" customHeight="1">
      <c r="A167" s="50">
        <v>1</v>
      </c>
      <c r="B167" s="51" t="s">
        <v>786</v>
      </c>
      <c r="C167" s="50" t="s">
        <v>515</v>
      </c>
      <c r="D167" s="52">
        <v>6.42</v>
      </c>
      <c r="E167" s="52">
        <f t="shared" si="8"/>
        <v>6.42</v>
      </c>
      <c r="F167" s="95">
        <v>8.25</v>
      </c>
      <c r="J167" s="26">
        <v>5.71</v>
      </c>
      <c r="K167" s="108">
        <f t="shared" si="9"/>
        <v>5.9955</v>
      </c>
    </row>
    <row r="168" spans="1:11" ht="15" customHeight="1">
      <c r="A168" s="50">
        <v>1</v>
      </c>
      <c r="B168" s="51" t="s">
        <v>786</v>
      </c>
      <c r="C168" s="50" t="s">
        <v>516</v>
      </c>
      <c r="D168" s="52">
        <v>2.03</v>
      </c>
      <c r="E168" s="52">
        <f t="shared" si="8"/>
        <v>2.03</v>
      </c>
      <c r="F168" s="95">
        <v>2.13</v>
      </c>
      <c r="J168" s="26">
        <v>1.81</v>
      </c>
      <c r="K168" s="108">
        <f t="shared" si="9"/>
        <v>1.9005</v>
      </c>
    </row>
    <row r="169" spans="1:11" ht="15" customHeight="1">
      <c r="A169" s="50">
        <v>60</v>
      </c>
      <c r="B169" s="51" t="s">
        <v>786</v>
      </c>
      <c r="C169" s="50" t="s">
        <v>106</v>
      </c>
      <c r="D169" s="52">
        <v>1</v>
      </c>
      <c r="E169" s="52">
        <f t="shared" si="8"/>
        <v>60</v>
      </c>
      <c r="F169" s="96">
        <v>0.62</v>
      </c>
      <c r="G169" s="53">
        <f>A169*F169</f>
        <v>37.2</v>
      </c>
      <c r="J169" s="26">
        <v>0.89</v>
      </c>
      <c r="K169" s="108">
        <f t="shared" si="9"/>
        <v>0.9345</v>
      </c>
    </row>
    <row r="170" spans="1:7" ht="15" customHeight="1">
      <c r="A170" s="55">
        <v>2</v>
      </c>
      <c r="B170" s="51" t="s">
        <v>786</v>
      </c>
      <c r="C170" s="50" t="s">
        <v>668</v>
      </c>
      <c r="D170" s="70">
        <v>7.62</v>
      </c>
      <c r="E170" s="52">
        <f t="shared" si="8"/>
        <v>15.24</v>
      </c>
      <c r="F170" s="95">
        <v>7.12</v>
      </c>
      <c r="G170" s="113"/>
    </row>
    <row r="171" spans="1:11" ht="15" customHeight="1">
      <c r="A171" s="50">
        <v>2</v>
      </c>
      <c r="B171" s="51" t="s">
        <v>786</v>
      </c>
      <c r="C171" s="50" t="s">
        <v>181</v>
      </c>
      <c r="D171" s="52">
        <v>0.47</v>
      </c>
      <c r="E171" s="52">
        <f t="shared" si="8"/>
        <v>0.94</v>
      </c>
      <c r="F171" s="96">
        <v>0.41</v>
      </c>
      <c r="G171" s="53">
        <f>A171*F171</f>
        <v>0.82</v>
      </c>
      <c r="J171" s="26">
        <v>0.42</v>
      </c>
      <c r="K171" s="108">
        <f aca="true" t="shared" si="10" ref="K171:K181">J171+J171*0.05</f>
        <v>0.441</v>
      </c>
    </row>
    <row r="172" spans="1:11" ht="15" customHeight="1">
      <c r="A172" s="55">
        <v>2</v>
      </c>
      <c r="B172" s="51" t="s">
        <v>786</v>
      </c>
      <c r="C172" s="50" t="s">
        <v>87</v>
      </c>
      <c r="D172" s="52">
        <v>4.49</v>
      </c>
      <c r="E172" s="52">
        <f t="shared" si="8"/>
        <v>8.98</v>
      </c>
      <c r="F172" s="95"/>
      <c r="G172" s="113">
        <v>4.2</v>
      </c>
      <c r="H172" s="26">
        <v>117180</v>
      </c>
      <c r="I172" s="26" t="s">
        <v>97</v>
      </c>
      <c r="K172" s="108">
        <f t="shared" si="10"/>
        <v>0</v>
      </c>
    </row>
    <row r="173" spans="1:11" ht="15" customHeight="1">
      <c r="A173" s="55">
        <v>2</v>
      </c>
      <c r="B173" s="51" t="s">
        <v>786</v>
      </c>
      <c r="C173" s="50" t="s">
        <v>99</v>
      </c>
      <c r="D173" s="52">
        <v>0.87</v>
      </c>
      <c r="E173" s="52">
        <f t="shared" si="8"/>
        <v>1.74</v>
      </c>
      <c r="F173" s="95"/>
      <c r="G173" s="113">
        <v>0.81</v>
      </c>
      <c r="J173" s="26">
        <v>0.69</v>
      </c>
      <c r="K173" s="108">
        <f t="shared" si="10"/>
        <v>0.7244999999999999</v>
      </c>
    </row>
    <row r="174" spans="1:11" ht="15" customHeight="1">
      <c r="A174" s="55">
        <v>1</v>
      </c>
      <c r="B174" s="51" t="s">
        <v>786</v>
      </c>
      <c r="C174" s="50" t="s">
        <v>489</v>
      </c>
      <c r="D174" s="52">
        <v>19.83</v>
      </c>
      <c r="E174" s="52">
        <f t="shared" si="8"/>
        <v>19.83</v>
      </c>
      <c r="F174" s="95"/>
      <c r="J174" s="26">
        <v>17.65</v>
      </c>
      <c r="K174" s="108">
        <f t="shared" si="10"/>
        <v>18.5325</v>
      </c>
    </row>
    <row r="175" spans="1:11" ht="15" customHeight="1">
      <c r="A175" s="55">
        <v>1</v>
      </c>
      <c r="B175" s="51" t="s">
        <v>786</v>
      </c>
      <c r="C175" s="50" t="s">
        <v>491</v>
      </c>
      <c r="D175" s="52">
        <v>24.55</v>
      </c>
      <c r="E175" s="52">
        <f t="shared" si="8"/>
        <v>24.55</v>
      </c>
      <c r="F175" s="95"/>
      <c r="J175" s="26">
        <v>21.85</v>
      </c>
      <c r="K175" s="108">
        <f t="shared" si="10"/>
        <v>22.942500000000003</v>
      </c>
    </row>
    <row r="176" spans="1:11" ht="15" customHeight="1">
      <c r="A176" s="50">
        <v>5</v>
      </c>
      <c r="B176" s="51" t="s">
        <v>786</v>
      </c>
      <c r="C176" s="50" t="s">
        <v>183</v>
      </c>
      <c r="D176" s="52">
        <v>3.3</v>
      </c>
      <c r="E176" s="52">
        <f t="shared" si="8"/>
        <v>16.5</v>
      </c>
      <c r="F176" s="96">
        <v>2.99</v>
      </c>
      <c r="G176" s="53">
        <f>A176*F176</f>
        <v>14.950000000000001</v>
      </c>
      <c r="J176" s="26">
        <v>2.94</v>
      </c>
      <c r="K176" s="108">
        <f t="shared" si="10"/>
        <v>3.0869999999999997</v>
      </c>
    </row>
    <row r="177" spans="1:11" ht="15" customHeight="1">
      <c r="A177" s="50">
        <v>2</v>
      </c>
      <c r="B177" s="51" t="s">
        <v>786</v>
      </c>
      <c r="C177" s="50" t="s">
        <v>1</v>
      </c>
      <c r="D177" s="52">
        <v>4.84</v>
      </c>
      <c r="E177" s="52">
        <f t="shared" si="8"/>
        <v>9.68</v>
      </c>
      <c r="F177" s="95">
        <v>4.03</v>
      </c>
      <c r="J177" s="26">
        <v>4.31</v>
      </c>
      <c r="K177" s="108">
        <f t="shared" si="10"/>
        <v>4.525499999999999</v>
      </c>
    </row>
    <row r="178" spans="1:11" ht="15" customHeight="1">
      <c r="A178" s="50">
        <v>5</v>
      </c>
      <c r="B178" s="51" t="s">
        <v>786</v>
      </c>
      <c r="C178" s="71" t="s">
        <v>182</v>
      </c>
      <c r="D178" s="65">
        <v>4.27</v>
      </c>
      <c r="E178" s="52">
        <f t="shared" si="8"/>
        <v>21.349999999999998</v>
      </c>
      <c r="F178" s="94">
        <v>3.57</v>
      </c>
      <c r="J178" s="26">
        <v>3.8</v>
      </c>
      <c r="K178" s="108">
        <f t="shared" si="10"/>
        <v>3.9899999999999998</v>
      </c>
    </row>
    <row r="179" spans="1:11" ht="15" customHeight="1">
      <c r="A179" s="50">
        <v>1</v>
      </c>
      <c r="B179" s="51" t="s">
        <v>786</v>
      </c>
      <c r="C179" s="50" t="s">
        <v>135</v>
      </c>
      <c r="D179" s="52">
        <v>9.17</v>
      </c>
      <c r="E179" s="52">
        <f t="shared" si="8"/>
        <v>9.17</v>
      </c>
      <c r="F179" s="96">
        <v>6.87</v>
      </c>
      <c r="G179" s="53">
        <f>A179*F179</f>
        <v>6.87</v>
      </c>
      <c r="J179" s="26">
        <v>8.16</v>
      </c>
      <c r="K179" s="108">
        <f t="shared" si="10"/>
        <v>8.568</v>
      </c>
    </row>
    <row r="180" spans="1:11" ht="15" customHeight="1">
      <c r="A180" s="50">
        <v>1</v>
      </c>
      <c r="B180" s="51" t="s">
        <v>786</v>
      </c>
      <c r="C180" s="50" t="s">
        <v>136</v>
      </c>
      <c r="D180" s="52">
        <v>9.46</v>
      </c>
      <c r="E180" s="52">
        <f t="shared" si="8"/>
        <v>9.46</v>
      </c>
      <c r="F180" s="96">
        <v>6.7</v>
      </c>
      <c r="G180" s="53">
        <f>A180*F180</f>
        <v>6.7</v>
      </c>
      <c r="J180" s="26">
        <v>8.42</v>
      </c>
      <c r="K180" s="108">
        <f t="shared" si="10"/>
        <v>8.841</v>
      </c>
    </row>
    <row r="181" spans="1:11" ht="15" customHeight="1">
      <c r="A181" s="50">
        <v>1</v>
      </c>
      <c r="B181" s="51" t="s">
        <v>786</v>
      </c>
      <c r="C181" s="50" t="s">
        <v>137</v>
      </c>
      <c r="D181" s="52">
        <v>8.44</v>
      </c>
      <c r="E181" s="52">
        <f t="shared" si="8"/>
        <v>8.44</v>
      </c>
      <c r="F181" s="96">
        <v>7.89</v>
      </c>
      <c r="G181" s="53">
        <f>A181*F181</f>
        <v>7.89</v>
      </c>
      <c r="K181" s="108">
        <f t="shared" si="10"/>
        <v>0</v>
      </c>
    </row>
    <row r="182" spans="1:11" ht="15" customHeight="1">
      <c r="A182" s="50">
        <v>1</v>
      </c>
      <c r="B182" s="51" t="s">
        <v>786</v>
      </c>
      <c r="C182" s="50" t="s">
        <v>138</v>
      </c>
      <c r="D182" s="52">
        <v>8.47</v>
      </c>
      <c r="E182" s="52">
        <f t="shared" si="8"/>
        <v>8.47</v>
      </c>
      <c r="F182" s="96">
        <v>7.92</v>
      </c>
      <c r="G182" s="53">
        <f>A182*F182</f>
        <v>7.92</v>
      </c>
      <c r="K182" s="108">
        <f aca="true" t="shared" si="11" ref="K182:K205">J182+J182*0.05</f>
        <v>0</v>
      </c>
    </row>
    <row r="183" spans="1:11" ht="15" customHeight="1">
      <c r="A183" s="50">
        <v>1</v>
      </c>
      <c r="B183" s="51" t="s">
        <v>786</v>
      </c>
      <c r="C183" s="50" t="s">
        <v>139</v>
      </c>
      <c r="D183" s="52">
        <v>13.24</v>
      </c>
      <c r="E183" s="52">
        <f t="shared" si="8"/>
        <v>13.24</v>
      </c>
      <c r="F183" s="96">
        <v>8.76</v>
      </c>
      <c r="G183" s="53">
        <f>A183*F183</f>
        <v>8.76</v>
      </c>
      <c r="J183" s="26">
        <v>11.01</v>
      </c>
      <c r="K183" s="108">
        <f t="shared" si="11"/>
        <v>11.5605</v>
      </c>
    </row>
    <row r="184" spans="1:11" ht="15" customHeight="1">
      <c r="A184" s="55">
        <v>1</v>
      </c>
      <c r="B184" s="51" t="s">
        <v>786</v>
      </c>
      <c r="C184" s="60" t="s">
        <v>184</v>
      </c>
      <c r="D184" s="61">
        <v>146.99</v>
      </c>
      <c r="E184" s="52">
        <f t="shared" si="8"/>
        <v>146.99</v>
      </c>
      <c r="F184" s="97">
        <v>140.4</v>
      </c>
      <c r="H184" s="85"/>
      <c r="I184" s="85"/>
      <c r="J184" s="26">
        <v>122.55</v>
      </c>
      <c r="K184" s="108">
        <f t="shared" si="11"/>
        <v>128.6775</v>
      </c>
    </row>
    <row r="185" spans="1:11" ht="15" customHeight="1">
      <c r="A185" s="50">
        <v>1</v>
      </c>
      <c r="B185" s="51" t="s">
        <v>786</v>
      </c>
      <c r="C185" s="50" t="s">
        <v>140</v>
      </c>
      <c r="D185" s="52">
        <v>1.16</v>
      </c>
      <c r="E185" s="52">
        <f t="shared" si="8"/>
        <v>1.16</v>
      </c>
      <c r="F185" s="96">
        <v>19.26</v>
      </c>
      <c r="G185" s="53">
        <f>A185*F185</f>
        <v>19.26</v>
      </c>
      <c r="J185" s="26">
        <v>14.7</v>
      </c>
      <c r="K185" s="108">
        <f t="shared" si="11"/>
        <v>15.434999999999999</v>
      </c>
    </row>
    <row r="186" spans="1:17" s="10" customFormat="1" ht="24.75" customHeight="1">
      <c r="A186" s="31"/>
      <c r="B186" s="9" t="s">
        <v>786</v>
      </c>
      <c r="C186" s="9" t="s">
        <v>101</v>
      </c>
      <c r="D186" s="92" t="s">
        <v>702</v>
      </c>
      <c r="E186" s="147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</row>
    <row r="187" spans="1:11" ht="15" customHeight="1">
      <c r="A187" s="55">
        <v>1</v>
      </c>
      <c r="B187" s="51" t="s">
        <v>786</v>
      </c>
      <c r="C187" s="60" t="s">
        <v>31</v>
      </c>
      <c r="D187" s="61">
        <v>16.29</v>
      </c>
      <c r="E187" s="52">
        <f t="shared" si="8"/>
        <v>16.29</v>
      </c>
      <c r="F187" s="97">
        <v>13.97</v>
      </c>
      <c r="H187" s="85"/>
      <c r="I187" s="85"/>
      <c r="J187" s="26">
        <v>13.55</v>
      </c>
      <c r="K187" s="108">
        <f t="shared" si="11"/>
        <v>14.227500000000001</v>
      </c>
    </row>
    <row r="188" spans="1:11" ht="15" customHeight="1">
      <c r="A188" s="50">
        <v>1</v>
      </c>
      <c r="B188" s="51" t="s">
        <v>786</v>
      </c>
      <c r="C188" s="50" t="s">
        <v>185</v>
      </c>
      <c r="D188" s="52">
        <v>2.02</v>
      </c>
      <c r="E188" s="52">
        <f t="shared" si="8"/>
        <v>2.02</v>
      </c>
      <c r="F188" s="96">
        <v>1.6</v>
      </c>
      <c r="G188" s="53">
        <f>A188*F188</f>
        <v>1.6</v>
      </c>
      <c r="J188" s="26">
        <v>1.68</v>
      </c>
      <c r="K188" s="108">
        <f t="shared" si="11"/>
        <v>1.764</v>
      </c>
    </row>
    <row r="189" spans="1:11" ht="15" customHeight="1">
      <c r="A189" s="50">
        <v>1</v>
      </c>
      <c r="B189" s="51" t="s">
        <v>786</v>
      </c>
      <c r="C189" s="50" t="s">
        <v>186</v>
      </c>
      <c r="D189" s="52">
        <v>4.42</v>
      </c>
      <c r="E189" s="52">
        <f t="shared" si="8"/>
        <v>4.42</v>
      </c>
      <c r="F189" s="96">
        <v>3.09</v>
      </c>
      <c r="G189" s="53">
        <f>A189*F189</f>
        <v>3.09</v>
      </c>
      <c r="J189" s="26">
        <v>3.68</v>
      </c>
      <c r="K189" s="108">
        <f t="shared" si="11"/>
        <v>3.8640000000000003</v>
      </c>
    </row>
    <row r="190" spans="1:11" ht="15" customHeight="1">
      <c r="A190" s="50">
        <v>1</v>
      </c>
      <c r="B190" s="51" t="s">
        <v>786</v>
      </c>
      <c r="C190" s="50" t="s">
        <v>146</v>
      </c>
      <c r="D190" s="52">
        <v>7.27</v>
      </c>
      <c r="E190" s="52">
        <f t="shared" si="8"/>
        <v>7.27</v>
      </c>
      <c r="F190" s="96">
        <v>8.03</v>
      </c>
      <c r="G190" s="53">
        <f>A190*F190</f>
        <v>8.03</v>
      </c>
      <c r="J190" s="26">
        <v>6.04</v>
      </c>
      <c r="K190" s="108">
        <f t="shared" si="11"/>
        <v>6.3420000000000005</v>
      </c>
    </row>
    <row r="191" spans="1:11" ht="15" customHeight="1">
      <c r="A191" s="50">
        <v>2</v>
      </c>
      <c r="B191" s="54" t="s">
        <v>925</v>
      </c>
      <c r="C191" s="50" t="s">
        <v>66</v>
      </c>
      <c r="D191" s="52">
        <v>1.22</v>
      </c>
      <c r="E191" s="52">
        <f t="shared" si="8"/>
        <v>2.44</v>
      </c>
      <c r="F191" s="95">
        <v>1.07</v>
      </c>
      <c r="K191" s="108">
        <f t="shared" si="11"/>
        <v>0</v>
      </c>
    </row>
    <row r="192" spans="1:11" ht="15" customHeight="1">
      <c r="A192" s="55">
        <v>2</v>
      </c>
      <c r="B192" s="54" t="s">
        <v>925</v>
      </c>
      <c r="C192" s="50" t="s">
        <v>89</v>
      </c>
      <c r="D192" s="52">
        <v>1.36</v>
      </c>
      <c r="E192" s="52">
        <f t="shared" si="8"/>
        <v>2.72</v>
      </c>
      <c r="F192" s="95"/>
      <c r="G192" s="113">
        <v>1.19</v>
      </c>
      <c r="K192" s="108">
        <f t="shared" si="11"/>
        <v>0</v>
      </c>
    </row>
    <row r="193" spans="1:11" ht="15" customHeight="1">
      <c r="A193" s="55">
        <v>1</v>
      </c>
      <c r="B193" s="51" t="s">
        <v>786</v>
      </c>
      <c r="C193" s="60" t="s">
        <v>32</v>
      </c>
      <c r="D193" s="61">
        <v>18.94</v>
      </c>
      <c r="E193" s="52">
        <f aca="true" t="shared" si="12" ref="E193:E250">A193*D193</f>
        <v>18.94</v>
      </c>
      <c r="F193" s="97">
        <v>11.33</v>
      </c>
      <c r="J193" s="26">
        <v>15.75</v>
      </c>
      <c r="K193" s="108">
        <f t="shared" si="11"/>
        <v>16.5375</v>
      </c>
    </row>
    <row r="194" spans="1:11" ht="15" customHeight="1">
      <c r="A194" s="50">
        <v>1</v>
      </c>
      <c r="B194" s="51" t="s">
        <v>786</v>
      </c>
      <c r="C194" s="50" t="s">
        <v>583</v>
      </c>
      <c r="D194" s="52">
        <v>112.65</v>
      </c>
      <c r="E194" s="52">
        <f t="shared" si="12"/>
        <v>112.65</v>
      </c>
      <c r="F194" s="96">
        <v>78.28</v>
      </c>
      <c r="G194" s="53">
        <f>A194*F194</f>
        <v>78.28</v>
      </c>
      <c r="J194" s="26">
        <v>93.71</v>
      </c>
      <c r="K194" s="108">
        <f t="shared" si="11"/>
        <v>98.3955</v>
      </c>
    </row>
    <row r="195" spans="1:11" ht="15" customHeight="1">
      <c r="A195" s="55">
        <v>1</v>
      </c>
      <c r="B195" s="51" t="s">
        <v>786</v>
      </c>
      <c r="C195" s="50" t="s">
        <v>494</v>
      </c>
      <c r="D195" s="52">
        <v>11.48</v>
      </c>
      <c r="E195" s="52">
        <f t="shared" si="12"/>
        <v>11.48</v>
      </c>
      <c r="F195" s="95"/>
      <c r="J195" s="26">
        <v>9.55</v>
      </c>
      <c r="K195" s="108">
        <f t="shared" si="11"/>
        <v>10.0275</v>
      </c>
    </row>
    <row r="196" spans="1:11" ht="15" customHeight="1">
      <c r="A196" s="55">
        <v>1</v>
      </c>
      <c r="B196" s="51" t="s">
        <v>786</v>
      </c>
      <c r="C196" s="60" t="s">
        <v>584</v>
      </c>
      <c r="D196" s="61">
        <v>10.82</v>
      </c>
      <c r="E196" s="52">
        <f t="shared" si="12"/>
        <v>10.82</v>
      </c>
      <c r="F196" s="97">
        <v>9.2</v>
      </c>
      <c r="J196" s="26">
        <v>9</v>
      </c>
      <c r="K196" s="108">
        <f t="shared" si="11"/>
        <v>9.45</v>
      </c>
    </row>
    <row r="197" spans="1:11" ht="15" customHeight="1">
      <c r="A197" s="50">
        <v>1</v>
      </c>
      <c r="B197" s="51" t="s">
        <v>786</v>
      </c>
      <c r="C197" s="50" t="s">
        <v>134</v>
      </c>
      <c r="D197" s="52">
        <v>2.55</v>
      </c>
      <c r="E197" s="52">
        <f t="shared" si="12"/>
        <v>2.55</v>
      </c>
      <c r="F197" s="96">
        <v>1.85</v>
      </c>
      <c r="G197" s="53">
        <f>A197*F197</f>
        <v>1.85</v>
      </c>
      <c r="J197" s="26">
        <v>2.12</v>
      </c>
      <c r="K197" s="108">
        <f t="shared" si="11"/>
        <v>2.226</v>
      </c>
    </row>
    <row r="198" spans="1:11" ht="15" customHeight="1">
      <c r="A198" s="55">
        <v>1</v>
      </c>
      <c r="B198" s="51" t="s">
        <v>786</v>
      </c>
      <c r="C198" s="60" t="s">
        <v>477</v>
      </c>
      <c r="D198" s="61">
        <v>105.45</v>
      </c>
      <c r="E198" s="52">
        <f t="shared" si="12"/>
        <v>105.45</v>
      </c>
      <c r="F198" s="97">
        <v>132.53</v>
      </c>
      <c r="J198" s="26">
        <v>87.72</v>
      </c>
      <c r="K198" s="108">
        <f t="shared" si="11"/>
        <v>92.106</v>
      </c>
    </row>
    <row r="199" spans="1:11" ht="15" customHeight="1">
      <c r="A199" s="55">
        <v>1</v>
      </c>
      <c r="B199" s="51" t="s">
        <v>786</v>
      </c>
      <c r="C199" s="60" t="s">
        <v>187</v>
      </c>
      <c r="D199" s="61">
        <v>22.07</v>
      </c>
      <c r="E199" s="52">
        <f t="shared" si="12"/>
        <v>22.07</v>
      </c>
      <c r="F199" s="97">
        <v>15.04</v>
      </c>
      <c r="J199" s="26">
        <v>18.36</v>
      </c>
      <c r="K199" s="108">
        <f t="shared" si="11"/>
        <v>19.278</v>
      </c>
    </row>
    <row r="200" spans="1:11" ht="15" customHeight="1">
      <c r="A200" s="55">
        <v>1</v>
      </c>
      <c r="B200" s="51" t="s">
        <v>786</v>
      </c>
      <c r="C200" s="60" t="s">
        <v>585</v>
      </c>
      <c r="D200" s="61">
        <v>50.49</v>
      </c>
      <c r="E200" s="52">
        <f t="shared" si="12"/>
        <v>50.49</v>
      </c>
      <c r="F200" s="97">
        <v>5.64</v>
      </c>
      <c r="J200" s="26">
        <v>42</v>
      </c>
      <c r="K200" s="108">
        <f t="shared" si="11"/>
        <v>44.1</v>
      </c>
    </row>
    <row r="201" spans="1:11" ht="15" customHeight="1">
      <c r="A201" s="55">
        <v>1</v>
      </c>
      <c r="B201" s="51" t="s">
        <v>786</v>
      </c>
      <c r="C201" s="60" t="s">
        <v>33</v>
      </c>
      <c r="D201" s="61">
        <v>20.19</v>
      </c>
      <c r="E201" s="52">
        <f t="shared" si="12"/>
        <v>20.19</v>
      </c>
      <c r="F201" s="97">
        <v>19.98</v>
      </c>
      <c r="J201" s="26">
        <v>16.8</v>
      </c>
      <c r="K201" s="108">
        <f t="shared" si="11"/>
        <v>17.64</v>
      </c>
    </row>
    <row r="202" spans="1:11" ht="15" customHeight="1">
      <c r="A202" s="50">
        <v>1</v>
      </c>
      <c r="B202" s="51" t="s">
        <v>786</v>
      </c>
      <c r="C202" s="50" t="s">
        <v>188</v>
      </c>
      <c r="D202" s="52">
        <v>14.71</v>
      </c>
      <c r="E202" s="52">
        <f t="shared" si="12"/>
        <v>14.71</v>
      </c>
      <c r="F202" s="96">
        <v>12.36</v>
      </c>
      <c r="G202" s="53">
        <f>A202*F202</f>
        <v>12.36</v>
      </c>
      <c r="J202" s="26">
        <v>12.24</v>
      </c>
      <c r="K202" s="108">
        <f t="shared" si="11"/>
        <v>12.852</v>
      </c>
    </row>
    <row r="203" spans="1:11" ht="15" customHeight="1">
      <c r="A203" s="50">
        <v>1</v>
      </c>
      <c r="B203" s="51" t="s">
        <v>786</v>
      </c>
      <c r="C203" s="50" t="s">
        <v>115</v>
      </c>
      <c r="D203" s="52">
        <v>0.193</v>
      </c>
      <c r="E203" s="52">
        <f t="shared" si="12"/>
        <v>0.193</v>
      </c>
      <c r="F203" s="96">
        <v>1.24</v>
      </c>
      <c r="G203" s="53">
        <f>A203*F203</f>
        <v>1.24</v>
      </c>
      <c r="J203" s="26">
        <v>1.6</v>
      </c>
      <c r="K203" s="108">
        <f t="shared" si="11"/>
        <v>1.6800000000000002</v>
      </c>
    </row>
    <row r="204" spans="1:11" ht="15" customHeight="1">
      <c r="A204" s="50">
        <v>2</v>
      </c>
      <c r="B204" s="51" t="s">
        <v>786</v>
      </c>
      <c r="C204" s="50" t="s">
        <v>113</v>
      </c>
      <c r="D204" s="52">
        <v>1.72</v>
      </c>
      <c r="E204" s="52">
        <f t="shared" si="12"/>
        <v>3.44</v>
      </c>
      <c r="F204" s="96">
        <v>1.44</v>
      </c>
      <c r="G204" s="53">
        <f>A204*F204</f>
        <v>2.88</v>
      </c>
      <c r="J204" s="26">
        <v>1.43</v>
      </c>
      <c r="K204" s="108">
        <f t="shared" si="11"/>
        <v>1.5014999999999998</v>
      </c>
    </row>
    <row r="205" spans="1:11" ht="15" customHeight="1">
      <c r="A205" s="50">
        <v>2</v>
      </c>
      <c r="B205" s="51" t="s">
        <v>786</v>
      </c>
      <c r="C205" s="50" t="s">
        <v>114</v>
      </c>
      <c r="D205" s="52">
        <v>3.5</v>
      </c>
      <c r="E205" s="52">
        <f t="shared" si="12"/>
        <v>7</v>
      </c>
      <c r="F205" s="96">
        <v>2.06</v>
      </c>
      <c r="G205" s="53">
        <f>A205*F205</f>
        <v>4.12</v>
      </c>
      <c r="J205" s="26">
        <v>2.91</v>
      </c>
      <c r="K205" s="108">
        <f t="shared" si="11"/>
        <v>3.0555000000000003</v>
      </c>
    </row>
    <row r="206" spans="1:7" ht="15" customHeight="1">
      <c r="A206" s="55">
        <v>1</v>
      </c>
      <c r="B206" s="51" t="s">
        <v>786</v>
      </c>
      <c r="C206" s="50" t="s">
        <v>926</v>
      </c>
      <c r="D206" s="52">
        <v>18.9</v>
      </c>
      <c r="E206" s="52">
        <f t="shared" si="12"/>
        <v>18.9</v>
      </c>
      <c r="F206" s="95">
        <v>16.5</v>
      </c>
      <c r="G206" s="113"/>
    </row>
    <row r="207" spans="1:13" ht="15" customHeight="1">
      <c r="A207" s="50">
        <v>1</v>
      </c>
      <c r="B207" s="51" t="s">
        <v>786</v>
      </c>
      <c r="C207" s="50" t="s">
        <v>189</v>
      </c>
      <c r="D207" s="52">
        <v>18.9</v>
      </c>
      <c r="E207" s="52">
        <f t="shared" si="12"/>
        <v>18.9</v>
      </c>
      <c r="F207" s="95">
        <v>16.5</v>
      </c>
      <c r="K207" s="108">
        <f aca="true" t="shared" si="13" ref="K207:K215">J207+J207*0.05</f>
        <v>0</v>
      </c>
      <c r="M207" s="26">
        <f>16*1.55</f>
        <v>24.8</v>
      </c>
    </row>
    <row r="208" spans="1:13" ht="15" customHeight="1">
      <c r="A208" s="50">
        <v>2</v>
      </c>
      <c r="B208" s="51" t="s">
        <v>786</v>
      </c>
      <c r="C208" s="50" t="s">
        <v>571</v>
      </c>
      <c r="D208" s="52">
        <v>0.39</v>
      </c>
      <c r="E208" s="52">
        <f t="shared" si="12"/>
        <v>0.78</v>
      </c>
      <c r="F208" s="95"/>
      <c r="J208" s="26">
        <v>0.32</v>
      </c>
      <c r="K208" s="108">
        <f t="shared" si="13"/>
        <v>0.336</v>
      </c>
      <c r="M208" s="26">
        <v>32</v>
      </c>
    </row>
    <row r="209" spans="1:13" ht="15" customHeight="1">
      <c r="A209" s="50">
        <v>2</v>
      </c>
      <c r="B209" s="51" t="s">
        <v>786</v>
      </c>
      <c r="C209" s="50" t="s">
        <v>570</v>
      </c>
      <c r="D209" s="52">
        <v>4.8</v>
      </c>
      <c r="E209" s="52">
        <f t="shared" si="12"/>
        <v>9.6</v>
      </c>
      <c r="F209" s="95">
        <v>1.75</v>
      </c>
      <c r="J209" s="26">
        <v>4</v>
      </c>
      <c r="K209" s="108">
        <f t="shared" si="13"/>
        <v>4.2</v>
      </c>
      <c r="M209" s="26">
        <f>M208*2</f>
        <v>64</v>
      </c>
    </row>
    <row r="210" spans="1:11" ht="15" customHeight="1">
      <c r="A210" s="50">
        <v>1</v>
      </c>
      <c r="B210" s="51" t="s">
        <v>786</v>
      </c>
      <c r="C210" s="50" t="s">
        <v>133</v>
      </c>
      <c r="D210" s="52">
        <v>8.21</v>
      </c>
      <c r="E210" s="52">
        <f t="shared" si="12"/>
        <v>8.21</v>
      </c>
      <c r="F210" s="96">
        <v>6.28</v>
      </c>
      <c r="G210" s="53">
        <f>A210*F210</f>
        <v>6.28</v>
      </c>
      <c r="J210" s="26">
        <v>6.83</v>
      </c>
      <c r="K210" s="108">
        <f t="shared" si="13"/>
        <v>7.1715</v>
      </c>
    </row>
    <row r="211" spans="1:11" ht="15" customHeight="1">
      <c r="A211" s="50">
        <v>1</v>
      </c>
      <c r="B211" s="51" t="s">
        <v>786</v>
      </c>
      <c r="C211" s="50" t="s">
        <v>190</v>
      </c>
      <c r="D211" s="52">
        <v>13.49</v>
      </c>
      <c r="E211" s="52">
        <f t="shared" si="12"/>
        <v>13.49</v>
      </c>
      <c r="F211" s="96">
        <v>7.57</v>
      </c>
      <c r="G211" s="53">
        <f>A211*F211</f>
        <v>7.57</v>
      </c>
      <c r="J211" s="26">
        <v>11.22</v>
      </c>
      <c r="K211" s="108">
        <f t="shared" si="13"/>
        <v>11.781</v>
      </c>
    </row>
    <row r="212" spans="1:11" ht="15" customHeight="1">
      <c r="A212" s="55">
        <v>1</v>
      </c>
      <c r="B212" s="51" t="s">
        <v>786</v>
      </c>
      <c r="C212" s="50" t="s">
        <v>496</v>
      </c>
      <c r="D212" s="52">
        <v>75.91</v>
      </c>
      <c r="E212" s="52">
        <f t="shared" si="12"/>
        <v>75.91</v>
      </c>
      <c r="F212" s="95"/>
      <c r="J212" s="26">
        <v>63.14</v>
      </c>
      <c r="K212" s="108">
        <f t="shared" si="13"/>
        <v>66.297</v>
      </c>
    </row>
    <row r="213" spans="1:11" ht="15" customHeight="1">
      <c r="A213" s="50">
        <v>1</v>
      </c>
      <c r="B213" s="51" t="s">
        <v>786</v>
      </c>
      <c r="C213" s="72" t="s">
        <v>141</v>
      </c>
      <c r="D213" s="52">
        <v>31.55</v>
      </c>
      <c r="E213" s="52">
        <f t="shared" si="12"/>
        <v>31.55</v>
      </c>
      <c r="F213" s="96">
        <v>5.41</v>
      </c>
      <c r="G213" s="53">
        <f>A213*F213</f>
        <v>5.41</v>
      </c>
      <c r="J213" s="26">
        <v>26.25</v>
      </c>
      <c r="K213" s="108">
        <f t="shared" si="13"/>
        <v>27.5625</v>
      </c>
    </row>
    <row r="214" spans="1:11" ht="15" customHeight="1">
      <c r="A214" s="55">
        <v>1</v>
      </c>
      <c r="B214" s="51" t="s">
        <v>786</v>
      </c>
      <c r="C214" s="50" t="s">
        <v>495</v>
      </c>
      <c r="D214" s="52">
        <v>26.46</v>
      </c>
      <c r="E214" s="52">
        <f t="shared" si="12"/>
        <v>26.46</v>
      </c>
      <c r="F214" s="95"/>
      <c r="J214" s="26">
        <v>22.9</v>
      </c>
      <c r="K214" s="108">
        <f t="shared" si="13"/>
        <v>24.044999999999998</v>
      </c>
    </row>
    <row r="215" spans="1:11" ht="15" customHeight="1">
      <c r="A215" s="55">
        <v>1</v>
      </c>
      <c r="B215" s="51" t="s">
        <v>786</v>
      </c>
      <c r="C215" s="60" t="s">
        <v>34</v>
      </c>
      <c r="D215" s="61">
        <v>20.38</v>
      </c>
      <c r="E215" s="52">
        <f t="shared" si="12"/>
        <v>20.38</v>
      </c>
      <c r="F215" s="97">
        <v>17.22</v>
      </c>
      <c r="J215" s="26">
        <v>16.96</v>
      </c>
      <c r="K215" s="108">
        <f t="shared" si="13"/>
        <v>17.808</v>
      </c>
    </row>
    <row r="216" spans="1:7" ht="15" customHeight="1">
      <c r="A216" s="55">
        <v>60</v>
      </c>
      <c r="B216" s="51" t="s">
        <v>786</v>
      </c>
      <c r="C216" s="50" t="s">
        <v>756</v>
      </c>
      <c r="D216" s="70">
        <v>0.42</v>
      </c>
      <c r="E216" s="52">
        <f t="shared" si="12"/>
        <v>25.2</v>
      </c>
      <c r="F216" s="95">
        <v>0.36</v>
      </c>
      <c r="G216" s="113"/>
    </row>
    <row r="217" spans="1:11" ht="15" customHeight="1">
      <c r="A217" s="55">
        <v>1</v>
      </c>
      <c r="B217" s="51" t="s">
        <v>786</v>
      </c>
      <c r="C217" s="60" t="s">
        <v>192</v>
      </c>
      <c r="D217" s="61">
        <v>0.76</v>
      </c>
      <c r="E217" s="52">
        <f t="shared" si="12"/>
        <v>0.76</v>
      </c>
      <c r="F217" s="97">
        <v>0.29</v>
      </c>
      <c r="J217" s="26">
        <v>0.63</v>
      </c>
      <c r="K217" s="108">
        <f aca="true" t="shared" si="14" ref="K217:K237">J217+J217*0.05</f>
        <v>0.6615</v>
      </c>
    </row>
    <row r="218" spans="1:11" ht="15" customHeight="1">
      <c r="A218" s="55">
        <v>1</v>
      </c>
      <c r="B218" s="51" t="s">
        <v>786</v>
      </c>
      <c r="C218" s="60" t="s">
        <v>193</v>
      </c>
      <c r="D218" s="61">
        <v>0.57</v>
      </c>
      <c r="E218" s="52">
        <f t="shared" si="12"/>
        <v>0.57</v>
      </c>
      <c r="F218" s="97">
        <v>0.23</v>
      </c>
      <c r="J218" s="26">
        <v>0.47</v>
      </c>
      <c r="K218" s="108">
        <f t="shared" si="14"/>
        <v>0.4935</v>
      </c>
    </row>
    <row r="219" spans="1:11" ht="15" customHeight="1">
      <c r="A219" s="55">
        <v>1</v>
      </c>
      <c r="B219" s="51" t="s">
        <v>786</v>
      </c>
      <c r="C219" s="60" t="s">
        <v>194</v>
      </c>
      <c r="D219" s="61">
        <v>0.27</v>
      </c>
      <c r="E219" s="52">
        <f t="shared" si="12"/>
        <v>0.27</v>
      </c>
      <c r="F219" s="97">
        <v>0.23</v>
      </c>
      <c r="K219" s="108">
        <f t="shared" si="14"/>
        <v>0</v>
      </c>
    </row>
    <row r="220" spans="1:11" ht="15" customHeight="1">
      <c r="A220" s="55">
        <v>1</v>
      </c>
      <c r="B220" s="51" t="s">
        <v>786</v>
      </c>
      <c r="C220" s="60" t="s">
        <v>195</v>
      </c>
      <c r="D220" s="61">
        <v>1.29</v>
      </c>
      <c r="E220" s="52">
        <f t="shared" si="12"/>
        <v>1.29</v>
      </c>
      <c r="F220" s="97">
        <v>1.13</v>
      </c>
      <c r="K220" s="108">
        <f t="shared" si="14"/>
        <v>0</v>
      </c>
    </row>
    <row r="221" spans="1:11" ht="15" customHeight="1">
      <c r="A221" s="55">
        <v>5</v>
      </c>
      <c r="B221" s="51" t="s">
        <v>786</v>
      </c>
      <c r="C221" s="60" t="s">
        <v>35</v>
      </c>
      <c r="D221" s="61">
        <v>1.66</v>
      </c>
      <c r="E221" s="52">
        <f t="shared" si="12"/>
        <v>8.299999999999999</v>
      </c>
      <c r="F221" s="97">
        <v>1.45</v>
      </c>
      <c r="K221" s="108">
        <f t="shared" si="14"/>
        <v>0</v>
      </c>
    </row>
    <row r="222" spans="1:11" ht="15" customHeight="1">
      <c r="A222" s="50">
        <v>1</v>
      </c>
      <c r="B222" s="51" t="s">
        <v>88</v>
      </c>
      <c r="C222" s="50" t="s">
        <v>142</v>
      </c>
      <c r="D222" s="52">
        <v>8.92</v>
      </c>
      <c r="E222" s="52">
        <f t="shared" si="12"/>
        <v>8.92</v>
      </c>
      <c r="F222" s="96">
        <v>4.64</v>
      </c>
      <c r="G222" s="53">
        <f>A222*F222</f>
        <v>4.64</v>
      </c>
      <c r="J222" s="26">
        <v>7.42</v>
      </c>
      <c r="K222" s="108">
        <f t="shared" si="14"/>
        <v>7.791</v>
      </c>
    </row>
    <row r="223" spans="1:11" ht="15" customHeight="1">
      <c r="A223" s="50">
        <v>15</v>
      </c>
      <c r="B223" s="51" t="s">
        <v>88</v>
      </c>
      <c r="C223" s="50" t="s">
        <v>587</v>
      </c>
      <c r="D223" s="52">
        <v>3.05</v>
      </c>
      <c r="E223" s="52">
        <f t="shared" si="12"/>
        <v>45.75</v>
      </c>
      <c r="F223" s="96">
        <v>61.8</v>
      </c>
      <c r="G223" s="53">
        <f>A223*F223</f>
        <v>927</v>
      </c>
      <c r="J223" s="26">
        <v>2.54</v>
      </c>
      <c r="K223" s="108">
        <f t="shared" si="14"/>
        <v>2.667</v>
      </c>
    </row>
    <row r="224" spans="1:11" ht="15" customHeight="1">
      <c r="A224" s="50">
        <v>15</v>
      </c>
      <c r="B224" s="51" t="s">
        <v>88</v>
      </c>
      <c r="C224" s="50" t="s">
        <v>196</v>
      </c>
      <c r="D224" s="52">
        <v>3.12</v>
      </c>
      <c r="E224" s="52">
        <f t="shared" si="12"/>
        <v>46.800000000000004</v>
      </c>
      <c r="F224" s="96">
        <v>3</v>
      </c>
      <c r="G224" s="53">
        <f>A224*F224</f>
        <v>45</v>
      </c>
      <c r="J224" s="26">
        <v>2.6</v>
      </c>
      <c r="K224" s="108">
        <f t="shared" si="14"/>
        <v>2.73</v>
      </c>
    </row>
    <row r="225" spans="1:11" ht="15" customHeight="1">
      <c r="A225" s="55">
        <v>15</v>
      </c>
      <c r="B225" s="51" t="s">
        <v>786</v>
      </c>
      <c r="C225" s="60" t="s">
        <v>197</v>
      </c>
      <c r="D225" s="61">
        <v>6.03</v>
      </c>
      <c r="E225" s="52">
        <f t="shared" si="12"/>
        <v>90.45</v>
      </c>
      <c r="F225" s="97">
        <v>3.53</v>
      </c>
      <c r="J225" s="26">
        <v>5.02</v>
      </c>
      <c r="K225" s="108">
        <f t="shared" si="14"/>
        <v>5.271</v>
      </c>
    </row>
    <row r="226" spans="1:11" ht="15" customHeight="1">
      <c r="A226" s="55">
        <v>15</v>
      </c>
      <c r="B226" s="51" t="s">
        <v>786</v>
      </c>
      <c r="C226" s="60" t="s">
        <v>198</v>
      </c>
      <c r="D226" s="61">
        <v>5.3</v>
      </c>
      <c r="E226" s="52">
        <f t="shared" si="12"/>
        <v>79.5</v>
      </c>
      <c r="F226" s="97">
        <v>5.61</v>
      </c>
      <c r="J226" s="26">
        <v>4.41</v>
      </c>
      <c r="K226" s="108">
        <f t="shared" si="14"/>
        <v>4.6305000000000005</v>
      </c>
    </row>
    <row r="227" spans="1:17" s="41" customFormat="1" ht="15" customHeight="1">
      <c r="A227" s="50">
        <v>5</v>
      </c>
      <c r="B227" s="54" t="s">
        <v>925</v>
      </c>
      <c r="C227" s="50" t="s">
        <v>691</v>
      </c>
      <c r="D227" s="52">
        <v>153.28</v>
      </c>
      <c r="E227" s="52">
        <f t="shared" si="12"/>
        <v>766.4</v>
      </c>
      <c r="F227" s="96"/>
      <c r="G227" s="53"/>
      <c r="H227" s="26"/>
      <c r="I227" s="26"/>
      <c r="J227" s="26">
        <f>25*5.1</f>
        <v>127.49999999999999</v>
      </c>
      <c r="K227" s="108">
        <f>J227+J227*0.05</f>
        <v>133.875</v>
      </c>
      <c r="L227" s="85" t="s">
        <v>868</v>
      </c>
      <c r="M227" s="85" t="s">
        <v>692</v>
      </c>
      <c r="N227" s="85"/>
      <c r="O227" s="85"/>
      <c r="P227" s="85"/>
      <c r="Q227" s="85"/>
    </row>
    <row r="228" spans="1:11" ht="15" customHeight="1">
      <c r="A228" s="55">
        <v>1</v>
      </c>
      <c r="B228" s="51" t="s">
        <v>786</v>
      </c>
      <c r="C228" s="60" t="s">
        <v>586</v>
      </c>
      <c r="D228" s="61">
        <v>18.49</v>
      </c>
      <c r="E228" s="52">
        <f t="shared" si="12"/>
        <v>18.49</v>
      </c>
      <c r="F228" s="97">
        <v>12.74</v>
      </c>
      <c r="J228" s="26">
        <v>15.38</v>
      </c>
      <c r="K228" s="108">
        <f t="shared" si="14"/>
        <v>16.149</v>
      </c>
    </row>
    <row r="229" spans="1:11" ht="15" customHeight="1">
      <c r="A229" s="55">
        <v>1</v>
      </c>
      <c r="B229" s="51" t="s">
        <v>786</v>
      </c>
      <c r="C229" s="50" t="s">
        <v>199</v>
      </c>
      <c r="D229" s="52">
        <v>2.46</v>
      </c>
      <c r="E229" s="52">
        <f t="shared" si="12"/>
        <v>2.46</v>
      </c>
      <c r="F229" s="95">
        <v>1.44</v>
      </c>
      <c r="J229" s="26">
        <v>2.05</v>
      </c>
      <c r="K229" s="108">
        <f t="shared" si="14"/>
        <v>2.1525</v>
      </c>
    </row>
    <row r="230" spans="1:11" ht="15" customHeight="1">
      <c r="A230" s="55">
        <v>2</v>
      </c>
      <c r="B230" s="51" t="s">
        <v>786</v>
      </c>
      <c r="C230" s="50" t="s">
        <v>499</v>
      </c>
      <c r="D230" s="52">
        <v>69.24</v>
      </c>
      <c r="E230" s="52">
        <f t="shared" si="12"/>
        <v>138.48</v>
      </c>
      <c r="F230" s="95"/>
      <c r="J230" s="26">
        <v>57.6</v>
      </c>
      <c r="K230" s="108">
        <f t="shared" si="14"/>
        <v>60.480000000000004</v>
      </c>
    </row>
    <row r="231" spans="1:17" s="10" customFormat="1" ht="24.75" customHeight="1">
      <c r="A231" s="31"/>
      <c r="B231" s="9" t="s">
        <v>786</v>
      </c>
      <c r="C231" s="9" t="s">
        <v>101</v>
      </c>
      <c r="D231" s="92" t="s">
        <v>702</v>
      </c>
      <c r="E231" s="147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</row>
    <row r="232" spans="1:11" ht="15" customHeight="1">
      <c r="A232" s="55">
        <v>1</v>
      </c>
      <c r="B232" s="51" t="s">
        <v>786</v>
      </c>
      <c r="C232" s="50" t="s">
        <v>500</v>
      </c>
      <c r="D232" s="52">
        <v>71.95</v>
      </c>
      <c r="E232" s="52">
        <f t="shared" si="12"/>
        <v>71.95</v>
      </c>
      <c r="F232" s="95"/>
      <c r="J232" s="26">
        <v>59.85</v>
      </c>
      <c r="K232" s="108">
        <f t="shared" si="14"/>
        <v>62.8425</v>
      </c>
    </row>
    <row r="233" spans="1:11" ht="15" customHeight="1">
      <c r="A233" s="55">
        <v>1</v>
      </c>
      <c r="B233" s="51" t="s">
        <v>786</v>
      </c>
      <c r="C233" s="50" t="s">
        <v>497</v>
      </c>
      <c r="D233" s="52">
        <v>10.52</v>
      </c>
      <c r="E233" s="52">
        <f t="shared" si="12"/>
        <v>10.52</v>
      </c>
      <c r="F233" s="95"/>
      <c r="J233" s="26">
        <v>8.75</v>
      </c>
      <c r="K233" s="108">
        <f t="shared" si="14"/>
        <v>9.1875</v>
      </c>
    </row>
    <row r="234" spans="1:11" ht="15" customHeight="1">
      <c r="A234" s="55">
        <v>1</v>
      </c>
      <c r="B234" s="51" t="s">
        <v>786</v>
      </c>
      <c r="C234" s="50" t="s">
        <v>498</v>
      </c>
      <c r="D234" s="52">
        <v>43.15</v>
      </c>
      <c r="E234" s="52">
        <f t="shared" si="12"/>
        <v>43.15</v>
      </c>
      <c r="F234" s="95"/>
      <c r="J234" s="26">
        <v>35.9</v>
      </c>
      <c r="K234" s="108">
        <f t="shared" si="14"/>
        <v>37.695</v>
      </c>
    </row>
    <row r="235" spans="1:11" ht="15" customHeight="1">
      <c r="A235" s="55">
        <v>1</v>
      </c>
      <c r="B235" s="51" t="s">
        <v>786</v>
      </c>
      <c r="C235" s="50" t="s">
        <v>501</v>
      </c>
      <c r="D235" s="52">
        <v>137.05</v>
      </c>
      <c r="E235" s="52">
        <f t="shared" si="12"/>
        <v>137.05</v>
      </c>
      <c r="F235" s="95"/>
      <c r="J235" s="26">
        <v>114</v>
      </c>
      <c r="K235" s="108">
        <f t="shared" si="14"/>
        <v>119.7</v>
      </c>
    </row>
    <row r="236" spans="1:11" ht="15" customHeight="1">
      <c r="A236" s="50">
        <v>1</v>
      </c>
      <c r="B236" s="51" t="s">
        <v>786</v>
      </c>
      <c r="C236" s="50" t="s">
        <v>572</v>
      </c>
      <c r="D236" s="52">
        <v>0.21</v>
      </c>
      <c r="E236" s="52">
        <f t="shared" si="12"/>
        <v>0.21</v>
      </c>
      <c r="F236" s="96">
        <v>0.15</v>
      </c>
      <c r="G236" s="53">
        <f>A236*F236</f>
        <v>0.15</v>
      </c>
      <c r="J236" s="26">
        <v>0.18</v>
      </c>
      <c r="K236" s="108">
        <f t="shared" si="14"/>
        <v>0.189</v>
      </c>
    </row>
    <row r="237" spans="1:11" ht="15" customHeight="1">
      <c r="A237" s="50">
        <v>1</v>
      </c>
      <c r="B237" s="51" t="s">
        <v>786</v>
      </c>
      <c r="C237" s="50" t="s">
        <v>573</v>
      </c>
      <c r="D237" s="52">
        <v>0.09</v>
      </c>
      <c r="E237" s="52">
        <f t="shared" si="12"/>
        <v>0.09</v>
      </c>
      <c r="F237" s="96">
        <v>0.1</v>
      </c>
      <c r="G237" s="53">
        <f>A237*F237</f>
        <v>0.1</v>
      </c>
      <c r="J237" s="26">
        <v>0.07</v>
      </c>
      <c r="K237" s="108">
        <f t="shared" si="14"/>
        <v>0.07350000000000001</v>
      </c>
    </row>
    <row r="238" spans="1:11" ht="15" customHeight="1">
      <c r="A238" s="50">
        <v>1</v>
      </c>
      <c r="B238" s="51" t="s">
        <v>786</v>
      </c>
      <c r="C238" s="50" t="s">
        <v>574</v>
      </c>
      <c r="D238" s="52">
        <v>0.16</v>
      </c>
      <c r="E238" s="52">
        <f t="shared" si="12"/>
        <v>0.16</v>
      </c>
      <c r="F238" s="96">
        <v>0.12</v>
      </c>
      <c r="G238" s="53">
        <f>A238*F238</f>
        <v>0.12</v>
      </c>
      <c r="J238" s="26">
        <v>0.13</v>
      </c>
      <c r="K238" s="108">
        <f aca="true" t="shared" si="15" ref="K238:K247">J238+J238*0.05</f>
        <v>0.1365</v>
      </c>
    </row>
    <row r="239" spans="1:11" ht="15" customHeight="1">
      <c r="A239" s="50">
        <v>1</v>
      </c>
      <c r="B239" s="51" t="s">
        <v>786</v>
      </c>
      <c r="C239" s="50" t="s">
        <v>143</v>
      </c>
      <c r="D239" s="52">
        <v>0.02</v>
      </c>
      <c r="E239" s="52">
        <f t="shared" si="12"/>
        <v>0.02</v>
      </c>
      <c r="F239" s="96">
        <v>0.02</v>
      </c>
      <c r="G239" s="53">
        <f>A239*F239</f>
        <v>0.02</v>
      </c>
      <c r="K239" s="108">
        <f t="shared" si="15"/>
        <v>0</v>
      </c>
    </row>
    <row r="240" spans="1:11" ht="15" customHeight="1">
      <c r="A240" s="55">
        <v>1</v>
      </c>
      <c r="B240" s="51" t="s">
        <v>786</v>
      </c>
      <c r="C240" s="50" t="s">
        <v>502</v>
      </c>
      <c r="D240" s="52">
        <v>2.46</v>
      </c>
      <c r="E240" s="52">
        <f t="shared" si="12"/>
        <v>2.46</v>
      </c>
      <c r="F240" s="95"/>
      <c r="J240" s="26">
        <v>2.05</v>
      </c>
      <c r="K240" s="108">
        <f t="shared" si="15"/>
        <v>2.1525</v>
      </c>
    </row>
    <row r="241" spans="1:11" ht="15" customHeight="1">
      <c r="A241" s="55">
        <v>1</v>
      </c>
      <c r="B241" s="51" t="s">
        <v>786</v>
      </c>
      <c r="C241" s="50" t="s">
        <v>577</v>
      </c>
      <c r="D241" s="52">
        <v>0.07</v>
      </c>
      <c r="E241" s="52">
        <f t="shared" si="12"/>
        <v>0.07</v>
      </c>
      <c r="F241" s="95">
        <v>0.65</v>
      </c>
      <c r="J241" s="26">
        <v>0.06</v>
      </c>
      <c r="K241" s="108">
        <f t="shared" si="15"/>
        <v>0.063</v>
      </c>
    </row>
    <row r="242" spans="1:11" ht="15" customHeight="1">
      <c r="A242" s="55">
        <v>2</v>
      </c>
      <c r="B242" s="51" t="s">
        <v>786</v>
      </c>
      <c r="C242" s="50" t="s">
        <v>575</v>
      </c>
      <c r="D242" s="52">
        <v>0.0315</v>
      </c>
      <c r="E242" s="52">
        <f t="shared" si="12"/>
        <v>0.063</v>
      </c>
      <c r="F242" s="95">
        <v>0.65</v>
      </c>
      <c r="J242" s="26">
        <v>0.03</v>
      </c>
      <c r="K242" s="108">
        <f t="shared" si="15"/>
        <v>0.0315</v>
      </c>
    </row>
    <row r="243" spans="1:11" ht="15" customHeight="1">
      <c r="A243" s="55">
        <v>2</v>
      </c>
      <c r="B243" s="51" t="s">
        <v>786</v>
      </c>
      <c r="C243" s="50" t="s">
        <v>576</v>
      </c>
      <c r="D243" s="52">
        <v>0.042</v>
      </c>
      <c r="E243" s="52">
        <f t="shared" si="12"/>
        <v>0.084</v>
      </c>
      <c r="F243" s="95">
        <v>0.65</v>
      </c>
      <c r="J243" s="26">
        <v>0.04</v>
      </c>
      <c r="K243" s="108">
        <f t="shared" si="15"/>
        <v>0.042</v>
      </c>
    </row>
    <row r="244" spans="1:11" ht="15" customHeight="1">
      <c r="A244" s="55">
        <v>1</v>
      </c>
      <c r="B244" s="51" t="s">
        <v>786</v>
      </c>
      <c r="C244" s="60" t="s">
        <v>200</v>
      </c>
      <c r="D244" s="61">
        <v>13.63</v>
      </c>
      <c r="E244" s="52">
        <f t="shared" si="12"/>
        <v>13.63</v>
      </c>
      <c r="F244" s="97">
        <v>14.2</v>
      </c>
      <c r="J244" s="26">
        <v>12.13</v>
      </c>
      <c r="K244" s="108">
        <f t="shared" si="15"/>
        <v>12.736500000000001</v>
      </c>
    </row>
    <row r="245" spans="1:11" ht="15" customHeight="1">
      <c r="A245" s="55">
        <v>1</v>
      </c>
      <c r="B245" s="51" t="s">
        <v>786</v>
      </c>
      <c r="C245" s="60" t="s">
        <v>201</v>
      </c>
      <c r="D245" s="61">
        <v>18.4</v>
      </c>
      <c r="E245" s="52">
        <f t="shared" si="12"/>
        <v>18.4</v>
      </c>
      <c r="F245" s="97">
        <v>14.24</v>
      </c>
      <c r="J245" s="26">
        <v>16.38</v>
      </c>
      <c r="K245" s="108">
        <f t="shared" si="15"/>
        <v>17.198999999999998</v>
      </c>
    </row>
    <row r="246" spans="1:11" ht="15" customHeight="1">
      <c r="A246" s="55">
        <v>1</v>
      </c>
      <c r="B246" s="51" t="s">
        <v>786</v>
      </c>
      <c r="C246" s="50" t="s">
        <v>93</v>
      </c>
      <c r="D246" s="52">
        <v>1.94</v>
      </c>
      <c r="E246" s="52">
        <f t="shared" si="12"/>
        <v>1.94</v>
      </c>
      <c r="F246" s="95">
        <v>1.35</v>
      </c>
      <c r="G246" s="113">
        <v>3.31</v>
      </c>
      <c r="I246" s="26" t="s">
        <v>98</v>
      </c>
      <c r="J246" s="26">
        <v>1.73</v>
      </c>
      <c r="K246" s="108">
        <f t="shared" si="15"/>
        <v>1.8165</v>
      </c>
    </row>
    <row r="247" spans="1:11" ht="15" customHeight="1">
      <c r="A247" s="55">
        <v>1</v>
      </c>
      <c r="B247" s="51" t="s">
        <v>786</v>
      </c>
      <c r="C247" s="50" t="s">
        <v>503</v>
      </c>
      <c r="D247" s="52">
        <v>6.57</v>
      </c>
      <c r="E247" s="52">
        <f t="shared" si="12"/>
        <v>6.57</v>
      </c>
      <c r="F247" s="95"/>
      <c r="J247" s="26">
        <v>5.85</v>
      </c>
      <c r="K247" s="108">
        <f t="shared" si="15"/>
        <v>6.1425</v>
      </c>
    </row>
    <row r="248" spans="1:11" ht="15" customHeight="1">
      <c r="A248" s="1">
        <v>5</v>
      </c>
      <c r="B248" s="25" t="s">
        <v>786</v>
      </c>
      <c r="C248" s="1" t="s">
        <v>604</v>
      </c>
      <c r="D248" s="145">
        <v>6</v>
      </c>
      <c r="E248" s="52">
        <f t="shared" si="12"/>
        <v>30</v>
      </c>
      <c r="F248" s="26"/>
      <c r="K248" s="26"/>
    </row>
    <row r="249" spans="1:11" ht="15" customHeight="1">
      <c r="A249" s="1">
        <v>1</v>
      </c>
      <c r="B249" s="25" t="s">
        <v>786</v>
      </c>
      <c r="C249" s="1" t="s">
        <v>608</v>
      </c>
      <c r="D249" s="49">
        <v>10.88</v>
      </c>
      <c r="E249" s="52">
        <f t="shared" si="12"/>
        <v>10.88</v>
      </c>
      <c r="F249" s="26"/>
      <c r="K249" s="26"/>
    </row>
    <row r="250" spans="1:5" ht="12.75">
      <c r="A250" s="1">
        <v>2</v>
      </c>
      <c r="B250" s="25" t="s">
        <v>786</v>
      </c>
      <c r="C250" s="1" t="s">
        <v>609</v>
      </c>
      <c r="D250" s="49">
        <v>5.6</v>
      </c>
      <c r="E250" s="52">
        <f t="shared" si="12"/>
        <v>11.2</v>
      </c>
    </row>
    <row r="251" spans="3:5" ht="12.75">
      <c r="C251" s="23" t="s">
        <v>714</v>
      </c>
      <c r="E251" s="103">
        <f>SUM(E4:E250)</f>
        <v>6312.625999999996</v>
      </c>
    </row>
    <row r="252" spans="3:6" ht="12.75">
      <c r="C252" s="149"/>
      <c r="D252" s="149"/>
      <c r="E252" s="149"/>
      <c r="F252" s="149"/>
    </row>
  </sheetData>
  <sheetProtection/>
  <mergeCells count="2">
    <mergeCell ref="C252:F252"/>
    <mergeCell ref="A1:E1"/>
  </mergeCells>
  <printOptions horizontalCentered="1"/>
  <pageMargins left="0.1968503937007874" right="0.1968503937007874" top="1.1811023622047245" bottom="0.7874015748031497" header="0.7086614173228347" footer="0.1968503937007874"/>
  <pageSetup firstPageNumber="15" useFirstPageNumber="1" horizontalDpi="600" verticalDpi="600" orientation="portrait" paperSize="9" r:id="rId2"/>
  <headerFooter alignWithMargins="0">
    <oddHeader>&amp;L&amp;G&amp;RPLIEGO DE PRESCRIPCIONES TÉCNICAS-ANEXO IV
SUMINISTRO DE PRODUCTOS PARA EL NEGOCIADO DE PARQUES Y JARDINES</oddHeader>
    <oddFooter>&amp;R&amp;P</oddFooter>
  </headerFooter>
  <rowBreaks count="5" manualBreakCount="5">
    <brk id="47" max="255" man="1"/>
    <brk id="93" max="255" man="1"/>
    <brk id="139" max="255" man="1"/>
    <brk id="185" max="255" man="1"/>
    <brk id="230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5.8515625" style="73" customWidth="1"/>
    <col min="2" max="2" width="6.28125" style="1" customWidth="1"/>
    <col min="3" max="3" width="68.28125" style="1" customWidth="1"/>
    <col min="4" max="5" width="11.421875" style="108" hidden="1" customWidth="1"/>
    <col min="6" max="9" width="11.421875" style="26" hidden="1" customWidth="1"/>
    <col min="10" max="10" width="17.28125" style="142" customWidth="1"/>
    <col min="11" max="11" width="11.421875" style="26" customWidth="1"/>
    <col min="12" max="16384" width="11.421875" style="1" customWidth="1"/>
  </cols>
  <sheetData>
    <row r="1" spans="1:3" ht="19.5" customHeight="1">
      <c r="A1" s="150" t="s">
        <v>65</v>
      </c>
      <c r="B1" s="151"/>
      <c r="C1" s="151"/>
    </row>
    <row r="2" spans="2:11" ht="12.75">
      <c r="B2" s="25"/>
      <c r="J2" s="81" t="s">
        <v>702</v>
      </c>
      <c r="K2" s="81" t="s">
        <v>850</v>
      </c>
    </row>
    <row r="3" spans="1:11" s="10" customFormat="1" ht="24.75" customHeight="1">
      <c r="A3" s="31"/>
      <c r="B3" s="9" t="s">
        <v>786</v>
      </c>
      <c r="C3" s="9" t="s">
        <v>101</v>
      </c>
      <c r="D3" s="109"/>
      <c r="E3" s="109"/>
      <c r="F3" s="109"/>
      <c r="G3" s="109"/>
      <c r="H3" s="109"/>
      <c r="I3" s="109"/>
      <c r="J3" s="143"/>
      <c r="K3" s="139"/>
    </row>
    <row r="4" spans="1:11" s="75" customFormat="1" ht="39.75" customHeight="1">
      <c r="A4" s="74">
        <v>1</v>
      </c>
      <c r="B4" s="21" t="s">
        <v>925</v>
      </c>
      <c r="C4" s="14" t="s">
        <v>520</v>
      </c>
      <c r="D4" s="108">
        <v>187.5</v>
      </c>
      <c r="E4" s="108">
        <f>D4+D4*0.05</f>
        <v>196.875</v>
      </c>
      <c r="F4" s="26"/>
      <c r="G4" s="28"/>
      <c r="H4" s="28"/>
      <c r="I4" s="28"/>
      <c r="J4" s="144">
        <v>224.4432</v>
      </c>
      <c r="K4" s="140">
        <v>224.4432</v>
      </c>
    </row>
    <row r="5" spans="1:11" ht="15" customHeight="1">
      <c r="A5" s="74">
        <v>2</v>
      </c>
      <c r="B5" s="21" t="s">
        <v>927</v>
      </c>
      <c r="C5" s="19" t="s">
        <v>928</v>
      </c>
      <c r="D5" s="108">
        <v>21.55</v>
      </c>
      <c r="E5" s="108">
        <f>D5+D5*0.1</f>
        <v>23.705000000000002</v>
      </c>
      <c r="J5" s="141">
        <v>27.0237</v>
      </c>
      <c r="K5" s="140">
        <v>54.0474</v>
      </c>
    </row>
    <row r="6" spans="1:11" ht="15" customHeight="1">
      <c r="A6" s="74">
        <v>2</v>
      </c>
      <c r="B6" s="21" t="s">
        <v>927</v>
      </c>
      <c r="C6" s="19" t="s">
        <v>929</v>
      </c>
      <c r="D6" s="108">
        <v>19.55</v>
      </c>
      <c r="E6" s="108">
        <f>D6+D6*0.1</f>
        <v>21.505000000000003</v>
      </c>
      <c r="J6" s="144">
        <v>24.515700000000002</v>
      </c>
      <c r="K6" s="140">
        <v>49.031400000000005</v>
      </c>
    </row>
    <row r="7" spans="1:11" ht="15" customHeight="1">
      <c r="A7" s="74">
        <v>2</v>
      </c>
      <c r="B7" s="21" t="s">
        <v>927</v>
      </c>
      <c r="C7" s="19" t="s">
        <v>930</v>
      </c>
      <c r="D7" s="108">
        <v>18.55</v>
      </c>
      <c r="E7" s="108">
        <f>D7+D7*0.1</f>
        <v>20.405</v>
      </c>
      <c r="J7" s="144">
        <v>23.261700000000005</v>
      </c>
      <c r="K7" s="140">
        <v>46.52340000000001</v>
      </c>
    </row>
    <row r="8" spans="1:11" ht="15" customHeight="1">
      <c r="A8" s="74">
        <v>2</v>
      </c>
      <c r="B8" s="21" t="s">
        <v>927</v>
      </c>
      <c r="C8" s="19" t="s">
        <v>798</v>
      </c>
      <c r="D8" s="119"/>
      <c r="E8" s="119"/>
      <c r="F8" s="28"/>
      <c r="J8" s="144">
        <v>28.5</v>
      </c>
      <c r="K8" s="140">
        <v>57</v>
      </c>
    </row>
    <row r="9" spans="1:11" s="75" customFormat="1" ht="15" customHeight="1">
      <c r="A9" s="74">
        <v>1</v>
      </c>
      <c r="B9" s="13" t="s">
        <v>786</v>
      </c>
      <c r="C9" s="18" t="s">
        <v>919</v>
      </c>
      <c r="D9" s="108"/>
      <c r="E9" s="108"/>
      <c r="F9" s="26"/>
      <c r="G9" s="28"/>
      <c r="H9" s="28"/>
      <c r="I9" s="28"/>
      <c r="J9" s="144">
        <v>678.57</v>
      </c>
      <c r="K9" s="140">
        <v>677.9466</v>
      </c>
    </row>
    <row r="10" spans="1:11" ht="15" customHeight="1">
      <c r="A10" s="74">
        <v>30</v>
      </c>
      <c r="B10" s="21" t="s">
        <v>925</v>
      </c>
      <c r="C10" s="37" t="s">
        <v>521</v>
      </c>
      <c r="D10" s="119"/>
      <c r="E10" s="119"/>
      <c r="F10" s="28"/>
      <c r="J10" s="144">
        <v>0.9234</v>
      </c>
      <c r="K10" s="140">
        <v>27.701999999999998</v>
      </c>
    </row>
    <row r="11" spans="1:11" ht="15" customHeight="1">
      <c r="A11" s="74">
        <v>30</v>
      </c>
      <c r="B11" s="13" t="s">
        <v>925</v>
      </c>
      <c r="C11" s="18" t="s">
        <v>690</v>
      </c>
      <c r="D11" s="77"/>
      <c r="E11" s="78"/>
      <c r="F11" s="53">
        <f>E11+E11*0.05</f>
        <v>0</v>
      </c>
      <c r="J11" s="144">
        <v>10.374</v>
      </c>
      <c r="K11" s="140">
        <v>311.22</v>
      </c>
    </row>
    <row r="12" spans="1:11" ht="15" customHeight="1">
      <c r="A12" s="106">
        <v>30</v>
      </c>
      <c r="B12" s="13" t="s">
        <v>88</v>
      </c>
      <c r="C12" s="18" t="s">
        <v>525</v>
      </c>
      <c r="D12" s="108">
        <v>41.58</v>
      </c>
      <c r="E12" s="108">
        <f>D12+D12*0.1</f>
        <v>45.738</v>
      </c>
      <c r="F12" s="120">
        <f>E12/25</f>
        <v>1.82952</v>
      </c>
      <c r="J12" s="144">
        <v>2.0862000000000003</v>
      </c>
      <c r="K12" s="140">
        <v>62.586000000000006</v>
      </c>
    </row>
    <row r="13" spans="1:11" ht="15" customHeight="1">
      <c r="A13" s="74">
        <v>1</v>
      </c>
      <c r="B13" s="13" t="s">
        <v>786</v>
      </c>
      <c r="C13" s="76" t="s">
        <v>917</v>
      </c>
      <c r="D13" s="119">
        <v>750</v>
      </c>
      <c r="E13" s="119">
        <f>D13+D13*0.05</f>
        <v>787.5</v>
      </c>
      <c r="F13" s="28"/>
      <c r="J13" s="144">
        <v>897.75</v>
      </c>
      <c r="K13" s="140">
        <v>897.75</v>
      </c>
    </row>
    <row r="14" spans="1:11" ht="15" customHeight="1">
      <c r="A14" s="74">
        <v>1</v>
      </c>
      <c r="B14" s="13" t="s">
        <v>786</v>
      </c>
      <c r="C14" s="76" t="s">
        <v>918</v>
      </c>
      <c r="D14" s="119">
        <v>850</v>
      </c>
      <c r="E14" s="119">
        <f>D14+D14*0.05</f>
        <v>892.5</v>
      </c>
      <c r="F14" s="28"/>
      <c r="J14" s="144">
        <v>1017.45</v>
      </c>
      <c r="K14" s="140">
        <v>1017.45</v>
      </c>
    </row>
    <row r="15" spans="1:11" ht="15" customHeight="1">
      <c r="A15" s="74">
        <v>20</v>
      </c>
      <c r="B15" s="21" t="s">
        <v>786</v>
      </c>
      <c r="C15" s="16" t="s">
        <v>519</v>
      </c>
      <c r="J15" s="144">
        <v>9.644400000000001</v>
      </c>
      <c r="K15" s="140">
        <v>192.88800000000003</v>
      </c>
    </row>
    <row r="16" spans="1:11" s="75" customFormat="1" ht="15" customHeight="1">
      <c r="A16" s="74">
        <v>5</v>
      </c>
      <c r="B16" s="21" t="s">
        <v>927</v>
      </c>
      <c r="C16" s="18" t="s">
        <v>518</v>
      </c>
      <c r="D16" s="108">
        <v>20</v>
      </c>
      <c r="E16" s="108">
        <f>D16+D16*0.05</f>
        <v>21</v>
      </c>
      <c r="F16" s="26"/>
      <c r="G16" s="28"/>
      <c r="H16" s="28"/>
      <c r="I16" s="28"/>
      <c r="J16" s="144">
        <v>23.94</v>
      </c>
      <c r="K16" s="140">
        <v>119.7</v>
      </c>
    </row>
    <row r="17" spans="1:11" ht="45" customHeight="1">
      <c r="A17" s="74">
        <v>1</v>
      </c>
      <c r="B17" s="13" t="s">
        <v>786</v>
      </c>
      <c r="C17" s="16" t="s">
        <v>738</v>
      </c>
      <c r="J17" s="144">
        <v>140.42520000000002</v>
      </c>
      <c r="K17" s="140">
        <v>140.42520000000002</v>
      </c>
    </row>
    <row r="18" spans="1:11" ht="15" customHeight="1">
      <c r="A18" s="74">
        <v>20</v>
      </c>
      <c r="B18" s="13" t="s">
        <v>786</v>
      </c>
      <c r="C18" s="18" t="s">
        <v>740</v>
      </c>
      <c r="E18" s="26"/>
      <c r="J18" s="144">
        <v>4.2066</v>
      </c>
      <c r="K18" s="140">
        <v>84.132</v>
      </c>
    </row>
    <row r="19" spans="1:11" ht="15" customHeight="1">
      <c r="A19" s="74">
        <v>20</v>
      </c>
      <c r="B19" s="13" t="s">
        <v>786</v>
      </c>
      <c r="C19" s="18" t="s">
        <v>741</v>
      </c>
      <c r="E19" s="26"/>
      <c r="J19" s="144">
        <v>9.587399999999999</v>
      </c>
      <c r="K19" s="140">
        <v>191.748</v>
      </c>
    </row>
    <row r="20" spans="1:11" ht="15" customHeight="1">
      <c r="A20" s="74">
        <v>20</v>
      </c>
      <c r="B20" s="13" t="s">
        <v>786</v>
      </c>
      <c r="C20" s="18" t="s">
        <v>742</v>
      </c>
      <c r="E20" s="26"/>
      <c r="J20" s="144">
        <v>22.811400000000003</v>
      </c>
      <c r="K20" s="140">
        <v>456.22800000000007</v>
      </c>
    </row>
    <row r="21" spans="1:11" ht="15" customHeight="1">
      <c r="A21" s="74">
        <v>5</v>
      </c>
      <c r="B21" s="13" t="s">
        <v>786</v>
      </c>
      <c r="C21" s="18" t="s">
        <v>743</v>
      </c>
      <c r="E21" s="26"/>
      <c r="J21" s="144">
        <v>77.805</v>
      </c>
      <c r="K21" s="140">
        <v>389.025</v>
      </c>
    </row>
    <row r="22" spans="1:11" ht="15" customHeight="1">
      <c r="A22" s="74">
        <v>5</v>
      </c>
      <c r="B22" s="13" t="s">
        <v>786</v>
      </c>
      <c r="C22" s="18" t="s">
        <v>744</v>
      </c>
      <c r="E22" s="26"/>
      <c r="J22" s="144">
        <v>138.2022</v>
      </c>
      <c r="K22" s="140">
        <v>691.011</v>
      </c>
    </row>
    <row r="23" spans="1:11" ht="15" customHeight="1">
      <c r="A23" s="74">
        <v>2</v>
      </c>
      <c r="B23" s="21" t="s">
        <v>927</v>
      </c>
      <c r="C23" s="18" t="s">
        <v>739</v>
      </c>
      <c r="D23" s="119">
        <v>22.18</v>
      </c>
      <c r="E23" s="119">
        <f>D23+D23*0.05</f>
        <v>23.289</v>
      </c>
      <c r="J23" s="144">
        <v>26.550599999999996</v>
      </c>
      <c r="K23" s="140">
        <v>53.10119999999999</v>
      </c>
    </row>
    <row r="24" spans="1:11" ht="15" customHeight="1">
      <c r="A24" s="74">
        <v>50</v>
      </c>
      <c r="B24" s="13" t="s">
        <v>786</v>
      </c>
      <c r="C24" s="19" t="s">
        <v>799</v>
      </c>
      <c r="D24" s="119"/>
      <c r="E24" s="119"/>
      <c r="F24" s="28"/>
      <c r="J24" s="144">
        <v>7.159200000000001</v>
      </c>
      <c r="K24" s="140">
        <v>357.96</v>
      </c>
    </row>
    <row r="25" spans="1:11" ht="15" customHeight="1">
      <c r="A25" s="74">
        <v>10</v>
      </c>
      <c r="B25" s="13" t="s">
        <v>786</v>
      </c>
      <c r="C25" s="19" t="s">
        <v>840</v>
      </c>
      <c r="D25" s="119">
        <v>25.5</v>
      </c>
      <c r="E25" s="119">
        <f>D25+D25*0.05</f>
        <v>26.775</v>
      </c>
      <c r="F25" s="28"/>
      <c r="J25" s="144">
        <v>30.529200000000003</v>
      </c>
      <c r="K25" s="140">
        <v>305.29200000000003</v>
      </c>
    </row>
    <row r="26" spans="1:11" ht="30" customHeight="1">
      <c r="A26" s="74">
        <v>10</v>
      </c>
      <c r="B26" s="13" t="s">
        <v>786</v>
      </c>
      <c r="C26" s="76" t="s">
        <v>841</v>
      </c>
      <c r="D26" s="119">
        <v>25.5</v>
      </c>
      <c r="E26" s="119">
        <f>D26+D26*0.05</f>
        <v>26.775</v>
      </c>
      <c r="F26" s="28"/>
      <c r="J26" s="144">
        <v>30.529200000000003</v>
      </c>
      <c r="K26" s="140">
        <v>305.29200000000003</v>
      </c>
    </row>
    <row r="27" spans="1:11" ht="15" customHeight="1">
      <c r="A27" s="74">
        <v>2</v>
      </c>
      <c r="B27" s="21" t="s">
        <v>927</v>
      </c>
      <c r="C27" s="12" t="s">
        <v>681</v>
      </c>
      <c r="D27" s="108">
        <v>39.2</v>
      </c>
      <c r="E27" s="108">
        <f aca="true" t="shared" si="0" ref="E27:E35">D27+D27*0.1</f>
        <v>43.120000000000005</v>
      </c>
      <c r="G27" s="53" t="e">
        <f>#REF!-8</f>
        <v>#REF!</v>
      </c>
      <c r="H27" s="53" t="e">
        <f>#REF!*8</f>
        <v>#REF!</v>
      </c>
      <c r="J27" s="144">
        <v>49.1568</v>
      </c>
      <c r="K27" s="140">
        <v>98.3136</v>
      </c>
    </row>
    <row r="28" spans="1:11" ht="15" customHeight="1">
      <c r="A28" s="74">
        <v>2</v>
      </c>
      <c r="B28" s="21" t="s">
        <v>927</v>
      </c>
      <c r="C28" s="37" t="s">
        <v>682</v>
      </c>
      <c r="D28" s="108">
        <v>27.43</v>
      </c>
      <c r="E28" s="108">
        <f t="shared" si="0"/>
        <v>30.173000000000002</v>
      </c>
      <c r="G28" s="26">
        <f>74.7-8</f>
        <v>66.7</v>
      </c>
      <c r="H28" s="26">
        <f>74.7*6</f>
        <v>448.20000000000005</v>
      </c>
      <c r="J28" s="144">
        <v>34.3938</v>
      </c>
      <c r="K28" s="140">
        <v>68.7876</v>
      </c>
    </row>
    <row r="29" spans="1:11" ht="15" customHeight="1">
      <c r="A29" s="74">
        <v>2</v>
      </c>
      <c r="B29" s="21" t="s">
        <v>927</v>
      </c>
      <c r="C29" s="37" t="s">
        <v>683</v>
      </c>
      <c r="D29" s="108">
        <v>24.93</v>
      </c>
      <c r="E29" s="108">
        <f t="shared" si="0"/>
        <v>27.423000000000002</v>
      </c>
      <c r="J29" s="144">
        <v>31.2588</v>
      </c>
      <c r="K29" s="140">
        <v>62.5176</v>
      </c>
    </row>
    <row r="30" spans="1:11" ht="15" customHeight="1">
      <c r="A30" s="74">
        <v>2</v>
      </c>
      <c r="B30" s="21" t="s">
        <v>927</v>
      </c>
      <c r="C30" s="12" t="s">
        <v>684</v>
      </c>
      <c r="D30" s="108">
        <v>36.2</v>
      </c>
      <c r="E30" s="108">
        <f t="shared" si="0"/>
        <v>39.82</v>
      </c>
      <c r="G30" s="53" t="e">
        <f>#REF!-8</f>
        <v>#REF!</v>
      </c>
      <c r="H30" s="53" t="e">
        <f>#REF!*8</f>
        <v>#REF!</v>
      </c>
      <c r="J30" s="144">
        <v>45.3948</v>
      </c>
      <c r="K30" s="140">
        <v>136.18439999999998</v>
      </c>
    </row>
    <row r="31" spans="1:11" ht="15" customHeight="1">
      <c r="A31" s="74">
        <v>2</v>
      </c>
      <c r="B31" s="21" t="s">
        <v>927</v>
      </c>
      <c r="C31" s="37" t="s">
        <v>685</v>
      </c>
      <c r="D31" s="108">
        <v>25.09</v>
      </c>
      <c r="E31" s="108">
        <f t="shared" si="0"/>
        <v>27.599</v>
      </c>
      <c r="G31" s="26">
        <f>74.7-8</f>
        <v>66.7</v>
      </c>
      <c r="H31" s="26">
        <f>74.7*6</f>
        <v>448.20000000000005</v>
      </c>
      <c r="J31" s="144">
        <v>31.464000000000006</v>
      </c>
      <c r="K31" s="140">
        <v>62.92800000000001</v>
      </c>
    </row>
    <row r="32" spans="1:11" ht="15" customHeight="1">
      <c r="A32" s="74">
        <v>2</v>
      </c>
      <c r="B32" s="21" t="s">
        <v>927</v>
      </c>
      <c r="C32" s="37" t="s">
        <v>686</v>
      </c>
      <c r="D32" s="108">
        <v>22</v>
      </c>
      <c r="E32" s="108">
        <f t="shared" si="0"/>
        <v>24.2</v>
      </c>
      <c r="J32" s="144">
        <v>27.587999999999997</v>
      </c>
      <c r="K32" s="140">
        <v>55.175999999999995</v>
      </c>
    </row>
    <row r="33" spans="1:11" ht="15" customHeight="1">
      <c r="A33" s="74">
        <v>2</v>
      </c>
      <c r="B33" s="21" t="s">
        <v>927</v>
      </c>
      <c r="C33" s="12" t="s">
        <v>687</v>
      </c>
      <c r="D33" s="108">
        <v>34.9</v>
      </c>
      <c r="E33" s="108">
        <f t="shared" si="0"/>
        <v>38.39</v>
      </c>
      <c r="G33" s="53" t="e">
        <f>#REF!-8</f>
        <v>#REF!</v>
      </c>
      <c r="H33" s="53" t="e">
        <f>#REF!*8</f>
        <v>#REF!</v>
      </c>
      <c r="J33" s="144">
        <v>43.7646</v>
      </c>
      <c r="K33" s="140">
        <v>87.5292</v>
      </c>
    </row>
    <row r="34" spans="1:11" ht="15" customHeight="1">
      <c r="A34" s="74">
        <v>2</v>
      </c>
      <c r="B34" s="21" t="s">
        <v>927</v>
      </c>
      <c r="C34" s="37" t="s">
        <v>688</v>
      </c>
      <c r="D34" s="108">
        <v>23.79</v>
      </c>
      <c r="E34" s="108">
        <f t="shared" si="0"/>
        <v>26.169</v>
      </c>
      <c r="G34" s="26">
        <f>74.7-8</f>
        <v>66.7</v>
      </c>
      <c r="H34" s="26">
        <f>74.7*6</f>
        <v>448.20000000000005</v>
      </c>
      <c r="J34" s="144">
        <v>29.833800000000004</v>
      </c>
      <c r="K34" s="140">
        <v>59.66760000000001</v>
      </c>
    </row>
    <row r="35" spans="1:11" ht="15" customHeight="1">
      <c r="A35" s="74">
        <v>2</v>
      </c>
      <c r="B35" s="21" t="s">
        <v>927</v>
      </c>
      <c r="C35" s="37" t="s">
        <v>689</v>
      </c>
      <c r="D35" s="108">
        <v>20.7</v>
      </c>
      <c r="E35" s="108">
        <f t="shared" si="0"/>
        <v>22.77</v>
      </c>
      <c r="J35" s="144">
        <v>25.957800000000002</v>
      </c>
      <c r="K35" s="140">
        <v>51.915600000000005</v>
      </c>
    </row>
    <row r="36" spans="1:11" ht="15" customHeight="1">
      <c r="A36" s="74">
        <v>1</v>
      </c>
      <c r="B36" s="13" t="s">
        <v>786</v>
      </c>
      <c r="C36" s="19" t="s">
        <v>835</v>
      </c>
      <c r="D36" s="119">
        <v>675</v>
      </c>
      <c r="E36" s="119">
        <f>D36+D36*0.05</f>
        <v>708.75</v>
      </c>
      <c r="F36" s="28"/>
      <c r="J36" s="144">
        <v>807.975</v>
      </c>
      <c r="K36" s="140">
        <v>807.975</v>
      </c>
    </row>
    <row r="37" spans="1:11" ht="15" customHeight="1">
      <c r="A37" s="74">
        <v>30</v>
      </c>
      <c r="B37" s="13" t="s">
        <v>786</v>
      </c>
      <c r="C37" s="18" t="s">
        <v>63</v>
      </c>
      <c r="J37" s="144">
        <v>51.334199999999996</v>
      </c>
      <c r="K37" s="140">
        <v>1540.0259999999998</v>
      </c>
    </row>
    <row r="38" spans="1:11" ht="15" customHeight="1">
      <c r="A38" s="106">
        <v>60</v>
      </c>
      <c r="B38" s="13" t="s">
        <v>925</v>
      </c>
      <c r="C38" s="18" t="s">
        <v>91</v>
      </c>
      <c r="D38" s="77"/>
      <c r="E38" s="78">
        <v>2.67</v>
      </c>
      <c r="F38" s="53">
        <f>E38+E38*0.05</f>
        <v>2.8035</v>
      </c>
      <c r="J38" s="144">
        <v>3.1959900000000006</v>
      </c>
      <c r="K38" s="140">
        <v>191.75940000000003</v>
      </c>
    </row>
    <row r="39" spans="1:11" ht="15" customHeight="1">
      <c r="A39" s="74">
        <v>30</v>
      </c>
      <c r="B39" s="13" t="s">
        <v>925</v>
      </c>
      <c r="C39" s="18" t="s">
        <v>92</v>
      </c>
      <c r="D39" s="77"/>
      <c r="E39" s="78">
        <v>0.97</v>
      </c>
      <c r="F39" s="53">
        <f>E39+E39*0.05</f>
        <v>1.0185</v>
      </c>
      <c r="J39" s="144">
        <v>1.1610900000000002</v>
      </c>
      <c r="K39" s="140">
        <v>34.8327</v>
      </c>
    </row>
    <row r="40" spans="1:11" ht="15" customHeight="1">
      <c r="A40" s="74">
        <v>30</v>
      </c>
      <c r="B40" s="13" t="s">
        <v>925</v>
      </c>
      <c r="C40" s="18" t="s">
        <v>676</v>
      </c>
      <c r="D40" s="119">
        <v>25</v>
      </c>
      <c r="E40" s="119">
        <f>D40+D40*0.05</f>
        <v>26.25</v>
      </c>
      <c r="F40" s="53"/>
      <c r="J40" s="144">
        <v>29.925</v>
      </c>
      <c r="K40" s="140">
        <v>897.75</v>
      </c>
    </row>
    <row r="41" spans="1:11" ht="15" customHeight="1">
      <c r="A41" s="74">
        <v>150</v>
      </c>
      <c r="B41" s="13" t="s">
        <v>786</v>
      </c>
      <c r="C41" s="18" t="s">
        <v>745</v>
      </c>
      <c r="J41" s="144">
        <v>0.15960000000000002</v>
      </c>
      <c r="K41" s="140">
        <v>23.94</v>
      </c>
    </row>
    <row r="42" spans="1:11" s="75" customFormat="1" ht="15" customHeight="1">
      <c r="A42" s="74">
        <v>30</v>
      </c>
      <c r="B42" s="13" t="s">
        <v>786</v>
      </c>
      <c r="C42" s="18" t="s">
        <v>746</v>
      </c>
      <c r="D42" s="108"/>
      <c r="E42" s="108"/>
      <c r="F42" s="26"/>
      <c r="G42" s="28"/>
      <c r="H42" s="28"/>
      <c r="I42" s="28"/>
      <c r="J42" s="144">
        <v>0.7068</v>
      </c>
      <c r="K42" s="140">
        <v>21.204</v>
      </c>
    </row>
    <row r="43" spans="1:11" s="10" customFormat="1" ht="24.75" customHeight="1">
      <c r="A43" s="31"/>
      <c r="B43" s="9" t="s">
        <v>786</v>
      </c>
      <c r="C43" s="9" t="s">
        <v>101</v>
      </c>
      <c r="D43" s="109"/>
      <c r="E43" s="109"/>
      <c r="F43" s="109"/>
      <c r="G43" s="109"/>
      <c r="H43" s="109"/>
      <c r="I43" s="109"/>
      <c r="J43" s="144"/>
      <c r="K43" s="140"/>
    </row>
    <row r="44" spans="1:11" s="75" customFormat="1" ht="15" customHeight="1">
      <c r="A44" s="74">
        <v>15</v>
      </c>
      <c r="B44" s="13" t="s">
        <v>786</v>
      </c>
      <c r="C44" s="18" t="s">
        <v>747</v>
      </c>
      <c r="D44" s="108"/>
      <c r="E44" s="108"/>
      <c r="F44" s="26"/>
      <c r="G44" s="28"/>
      <c r="H44" s="28"/>
      <c r="I44" s="28"/>
      <c r="J44" s="144">
        <v>1.0716</v>
      </c>
      <c r="K44" s="140">
        <v>16.074</v>
      </c>
    </row>
    <row r="45" spans="1:11" ht="45" customHeight="1">
      <c r="A45" s="106">
        <v>60</v>
      </c>
      <c r="B45" s="21" t="s">
        <v>925</v>
      </c>
      <c r="C45" s="14" t="s">
        <v>931</v>
      </c>
      <c r="J45" s="144">
        <v>1.2825</v>
      </c>
      <c r="K45" s="140">
        <v>76.95</v>
      </c>
    </row>
    <row r="46" spans="1:11" s="75" customFormat="1" ht="15" customHeight="1">
      <c r="A46" s="74">
        <v>60</v>
      </c>
      <c r="B46" s="21" t="s">
        <v>925</v>
      </c>
      <c r="C46" s="18" t="s">
        <v>695</v>
      </c>
      <c r="D46" s="108"/>
      <c r="E46" s="108"/>
      <c r="F46" s="26"/>
      <c r="G46" s="28"/>
      <c r="H46" s="28"/>
      <c r="I46" s="28"/>
      <c r="J46" s="144">
        <v>0.798</v>
      </c>
      <c r="K46" s="140">
        <v>47.88</v>
      </c>
    </row>
    <row r="47" spans="1:11" s="75" customFormat="1" ht="15" customHeight="1">
      <c r="A47" s="74">
        <v>60</v>
      </c>
      <c r="B47" s="21" t="s">
        <v>925</v>
      </c>
      <c r="C47" s="18" t="s">
        <v>696</v>
      </c>
      <c r="D47" s="108"/>
      <c r="E47" s="108"/>
      <c r="F47" s="26"/>
      <c r="G47" s="28"/>
      <c r="H47" s="28"/>
      <c r="I47" s="28"/>
      <c r="J47" s="144">
        <v>1.0374</v>
      </c>
      <c r="K47" s="140">
        <v>62.24400000000001</v>
      </c>
    </row>
    <row r="48" spans="1:11" s="75" customFormat="1" ht="15" customHeight="1">
      <c r="A48" s="74">
        <v>60</v>
      </c>
      <c r="B48" s="21" t="s">
        <v>925</v>
      </c>
      <c r="C48" s="18" t="s">
        <v>698</v>
      </c>
      <c r="D48" s="108"/>
      <c r="E48" s="108"/>
      <c r="F48" s="26"/>
      <c r="G48" s="28"/>
      <c r="H48" s="28"/>
      <c r="I48" s="28"/>
      <c r="J48" s="144">
        <v>0.7524000000000001</v>
      </c>
      <c r="K48" s="140">
        <v>45.144000000000005</v>
      </c>
    </row>
    <row r="49" spans="1:11" s="75" customFormat="1" ht="15" customHeight="1">
      <c r="A49" s="74">
        <v>60</v>
      </c>
      <c r="B49" s="21" t="s">
        <v>925</v>
      </c>
      <c r="C49" s="18" t="s">
        <v>697</v>
      </c>
      <c r="D49" s="108"/>
      <c r="E49" s="108"/>
      <c r="F49" s="26"/>
      <c r="G49" s="28"/>
      <c r="H49" s="28"/>
      <c r="I49" s="28"/>
      <c r="J49" s="144">
        <v>1.1172</v>
      </c>
      <c r="K49" s="140">
        <v>67.032</v>
      </c>
    </row>
    <row r="50" spans="1:11" s="75" customFormat="1" ht="15" customHeight="1">
      <c r="A50" s="106">
        <v>60</v>
      </c>
      <c r="B50" s="21" t="s">
        <v>925</v>
      </c>
      <c r="C50" s="18" t="s">
        <v>751</v>
      </c>
      <c r="D50" s="108"/>
      <c r="E50" s="108"/>
      <c r="F50" s="26"/>
      <c r="G50" s="28"/>
      <c r="H50" s="28"/>
      <c r="I50" s="28"/>
      <c r="J50" s="144">
        <v>0.9120000000000001</v>
      </c>
      <c r="K50" s="140">
        <v>54.72</v>
      </c>
    </row>
    <row r="51" spans="1:11" s="75" customFormat="1" ht="15" customHeight="1">
      <c r="A51" s="106">
        <v>60</v>
      </c>
      <c r="B51" s="21" t="s">
        <v>925</v>
      </c>
      <c r="C51" s="18" t="s">
        <v>680</v>
      </c>
      <c r="D51" s="108"/>
      <c r="E51" s="108"/>
      <c r="F51" s="26"/>
      <c r="G51" s="28"/>
      <c r="H51" s="28"/>
      <c r="I51" s="28"/>
      <c r="J51" s="144">
        <v>1.1742000000000001</v>
      </c>
      <c r="K51" s="140">
        <v>70.45200000000001</v>
      </c>
    </row>
    <row r="52" spans="1:11" s="75" customFormat="1" ht="30" customHeight="1">
      <c r="A52" s="74">
        <v>30</v>
      </c>
      <c r="B52" s="21" t="s">
        <v>925</v>
      </c>
      <c r="C52" s="37" t="s">
        <v>932</v>
      </c>
      <c r="D52" s="119"/>
      <c r="E52" s="119"/>
      <c r="F52" s="28"/>
      <c r="G52" s="28"/>
      <c r="H52" s="28"/>
      <c r="I52" s="28"/>
      <c r="J52" s="144">
        <v>1.311</v>
      </c>
      <c r="K52" s="140">
        <v>39.33</v>
      </c>
    </row>
    <row r="53" spans="1:11" s="75" customFormat="1" ht="30" customHeight="1">
      <c r="A53" s="74">
        <v>30</v>
      </c>
      <c r="B53" s="21" t="s">
        <v>925</v>
      </c>
      <c r="C53" s="37" t="s">
        <v>933</v>
      </c>
      <c r="D53" s="119"/>
      <c r="E53" s="119"/>
      <c r="F53" s="28"/>
      <c r="G53" s="28"/>
      <c r="H53" s="28"/>
      <c r="I53" s="28"/>
      <c r="J53" s="144">
        <v>0.969</v>
      </c>
      <c r="K53" s="140">
        <v>29.07</v>
      </c>
    </row>
    <row r="54" spans="1:11" s="75" customFormat="1" ht="30" customHeight="1">
      <c r="A54" s="74">
        <v>7.5</v>
      </c>
      <c r="B54" s="21" t="s">
        <v>927</v>
      </c>
      <c r="C54" s="14" t="s">
        <v>934</v>
      </c>
      <c r="D54" s="108">
        <v>60</v>
      </c>
      <c r="E54" s="108">
        <f>D54+D54*0.05</f>
        <v>63</v>
      </c>
      <c r="F54" s="26"/>
      <c r="G54" s="28"/>
      <c r="H54" s="28"/>
      <c r="I54" s="28"/>
      <c r="J54" s="144">
        <v>71.82</v>
      </c>
      <c r="K54" s="140">
        <v>538.65</v>
      </c>
    </row>
    <row r="55" spans="1:11" ht="15" customHeight="1">
      <c r="A55" s="74">
        <v>12</v>
      </c>
      <c r="B55" s="13" t="s">
        <v>776</v>
      </c>
      <c r="C55" s="18" t="s">
        <v>104</v>
      </c>
      <c r="J55" s="144">
        <v>0.3876</v>
      </c>
      <c r="K55" s="140">
        <v>4.6512</v>
      </c>
    </row>
    <row r="56" spans="1:11" ht="15" customHeight="1">
      <c r="A56" s="74">
        <v>15</v>
      </c>
      <c r="B56" s="21" t="s">
        <v>927</v>
      </c>
      <c r="C56" s="19" t="s">
        <v>935</v>
      </c>
      <c r="D56" s="119">
        <v>18.4</v>
      </c>
      <c r="E56" s="119">
        <f>D56+D56*0.2</f>
        <v>22.08</v>
      </c>
      <c r="F56" s="28"/>
      <c r="J56" s="144">
        <v>25.1712</v>
      </c>
      <c r="K56" s="140">
        <v>377.5</v>
      </c>
    </row>
    <row r="57" spans="1:11" ht="15" customHeight="1">
      <c r="A57" s="74">
        <v>15</v>
      </c>
      <c r="B57" s="21" t="s">
        <v>927</v>
      </c>
      <c r="C57" s="19" t="s">
        <v>936</v>
      </c>
      <c r="D57" s="119">
        <v>14.4</v>
      </c>
      <c r="E57" s="119">
        <f>D57+D57*0.2</f>
        <v>17.28</v>
      </c>
      <c r="F57" s="28"/>
      <c r="J57" s="144">
        <v>19.699200000000005</v>
      </c>
      <c r="K57" s="140">
        <v>254.4</v>
      </c>
    </row>
    <row r="58" spans="1:11" ht="15" customHeight="1">
      <c r="A58" s="74">
        <v>15</v>
      </c>
      <c r="B58" s="21" t="s">
        <v>927</v>
      </c>
      <c r="C58" s="19" t="s">
        <v>937</v>
      </c>
      <c r="D58" s="119">
        <v>12.4</v>
      </c>
      <c r="E58" s="119">
        <f>D58+D58*0.2</f>
        <v>14.88</v>
      </c>
      <c r="F58" s="28"/>
      <c r="J58" s="144">
        <v>16.9632</v>
      </c>
      <c r="K58" s="140">
        <v>254.4</v>
      </c>
    </row>
    <row r="59" spans="1:11" ht="15" customHeight="1">
      <c r="A59" s="74">
        <v>30</v>
      </c>
      <c r="B59" s="21" t="s">
        <v>927</v>
      </c>
      <c r="C59" s="19" t="s">
        <v>938</v>
      </c>
      <c r="D59" s="119">
        <v>11.4</v>
      </c>
      <c r="E59" s="119">
        <f>D59+D59*0.2</f>
        <v>13.68</v>
      </c>
      <c r="F59" s="28"/>
      <c r="G59" s="53"/>
      <c r="J59" s="144">
        <v>15.595199999999998</v>
      </c>
      <c r="K59" s="140">
        <v>467.85599999999994</v>
      </c>
    </row>
    <row r="60" spans="1:11" s="75" customFormat="1" ht="15" customHeight="1">
      <c r="A60" s="74">
        <v>15</v>
      </c>
      <c r="B60" s="21" t="s">
        <v>927</v>
      </c>
      <c r="C60" s="19" t="s">
        <v>86</v>
      </c>
      <c r="D60" s="119"/>
      <c r="E60" s="119"/>
      <c r="F60" s="28"/>
      <c r="G60" s="28"/>
      <c r="H60" s="28"/>
      <c r="I60" s="28"/>
      <c r="J60" s="144">
        <v>31.92</v>
      </c>
      <c r="K60" s="140">
        <v>478.8</v>
      </c>
    </row>
    <row r="61" spans="1:11" ht="15" customHeight="1">
      <c r="A61" s="74">
        <v>30</v>
      </c>
      <c r="B61" s="13" t="s">
        <v>786</v>
      </c>
      <c r="C61" s="18" t="s">
        <v>749</v>
      </c>
      <c r="E61" s="26"/>
      <c r="J61" s="144">
        <v>1.4022000000000001</v>
      </c>
      <c r="K61" s="140">
        <v>42.066</v>
      </c>
    </row>
    <row r="62" spans="1:11" ht="15" customHeight="1">
      <c r="A62" s="74">
        <v>30</v>
      </c>
      <c r="B62" s="13" t="s">
        <v>786</v>
      </c>
      <c r="C62" s="18" t="s">
        <v>748</v>
      </c>
      <c r="E62" s="26"/>
      <c r="J62" s="144">
        <v>2.0406</v>
      </c>
      <c r="K62" s="140">
        <v>61.217999999999996</v>
      </c>
    </row>
    <row r="63" spans="1:11" s="10" customFormat="1" ht="15" customHeight="1">
      <c r="A63" s="74">
        <v>30</v>
      </c>
      <c r="B63" s="13" t="s">
        <v>786</v>
      </c>
      <c r="C63" s="18" t="s">
        <v>750</v>
      </c>
      <c r="D63" s="108"/>
      <c r="E63" s="26"/>
      <c r="F63" s="109"/>
      <c r="G63" s="109"/>
      <c r="H63" s="109"/>
      <c r="I63" s="109"/>
      <c r="J63" s="144">
        <v>2.736</v>
      </c>
      <c r="K63" s="140">
        <v>82.08</v>
      </c>
    </row>
    <row r="64" spans="1:11" ht="15" customHeight="1">
      <c r="A64" s="74">
        <v>30</v>
      </c>
      <c r="B64" s="13" t="s">
        <v>786</v>
      </c>
      <c r="C64" s="18" t="s">
        <v>752</v>
      </c>
      <c r="E64" s="26"/>
      <c r="J64" s="144">
        <v>3.5796000000000006</v>
      </c>
      <c r="K64" s="140">
        <v>107.38800000000002</v>
      </c>
    </row>
    <row r="65" spans="1:11" ht="15" customHeight="1">
      <c r="A65" s="74">
        <v>30</v>
      </c>
      <c r="B65" s="13" t="s">
        <v>786</v>
      </c>
      <c r="C65" s="18" t="s">
        <v>753</v>
      </c>
      <c r="E65" s="26"/>
      <c r="J65" s="144">
        <v>4.3206</v>
      </c>
      <c r="K65" s="140">
        <v>129.618</v>
      </c>
    </row>
    <row r="66" spans="1:11" ht="15" customHeight="1">
      <c r="A66" s="74">
        <v>15</v>
      </c>
      <c r="B66" s="21" t="s">
        <v>925</v>
      </c>
      <c r="C66" s="19" t="s">
        <v>939</v>
      </c>
      <c r="D66" s="119"/>
      <c r="E66" s="121"/>
      <c r="J66" s="144">
        <v>1.4478</v>
      </c>
      <c r="K66" s="140">
        <v>21.717</v>
      </c>
    </row>
    <row r="67" spans="1:11" ht="15" customHeight="1">
      <c r="A67" s="74">
        <v>2</v>
      </c>
      <c r="B67" s="13" t="s">
        <v>776</v>
      </c>
      <c r="C67" s="16" t="s">
        <v>940</v>
      </c>
      <c r="D67" s="30">
        <v>57.65</v>
      </c>
      <c r="E67" s="108">
        <f aca="true" t="shared" si="1" ref="E67:E79">D67+D67*0.05</f>
        <v>60.5325</v>
      </c>
      <c r="J67" s="144">
        <v>69.00704999999999</v>
      </c>
      <c r="K67" s="140">
        <v>138.01409999999998</v>
      </c>
    </row>
    <row r="68" spans="1:11" ht="15" customHeight="1">
      <c r="A68" s="74">
        <v>2</v>
      </c>
      <c r="B68" s="13" t="s">
        <v>776</v>
      </c>
      <c r="C68" s="16" t="s">
        <v>718</v>
      </c>
      <c r="D68" s="30">
        <v>4.5</v>
      </c>
      <c r="E68" s="108">
        <f t="shared" si="1"/>
        <v>4.725</v>
      </c>
      <c r="J68" s="144">
        <v>5.392200000000001</v>
      </c>
      <c r="K68" s="140">
        <v>10.784400000000002</v>
      </c>
    </row>
    <row r="69" spans="1:11" ht="15" customHeight="1">
      <c r="A69" s="74">
        <v>2</v>
      </c>
      <c r="B69" s="13" t="s">
        <v>776</v>
      </c>
      <c r="C69" s="16" t="s">
        <v>941</v>
      </c>
      <c r="D69" s="30">
        <v>53</v>
      </c>
      <c r="E69" s="108">
        <f t="shared" si="1"/>
        <v>55.65</v>
      </c>
      <c r="J69" s="144">
        <v>63.440999999999995</v>
      </c>
      <c r="K69" s="140">
        <v>126.88199999999999</v>
      </c>
    </row>
    <row r="70" spans="1:11" ht="15" customHeight="1">
      <c r="A70" s="74">
        <v>2</v>
      </c>
      <c r="B70" s="13" t="s">
        <v>776</v>
      </c>
      <c r="C70" s="16" t="s">
        <v>942</v>
      </c>
      <c r="D70" s="30">
        <v>80</v>
      </c>
      <c r="E70" s="108">
        <f t="shared" si="1"/>
        <v>84</v>
      </c>
      <c r="J70" s="144">
        <v>95.76</v>
      </c>
      <c r="K70" s="140">
        <v>191.52</v>
      </c>
    </row>
    <row r="71" spans="1:11" ht="15" customHeight="1">
      <c r="A71" s="74">
        <v>2</v>
      </c>
      <c r="B71" s="13" t="s">
        <v>776</v>
      </c>
      <c r="C71" s="16" t="s">
        <v>943</v>
      </c>
      <c r="D71" s="30">
        <v>54</v>
      </c>
      <c r="E71" s="108">
        <f t="shared" si="1"/>
        <v>56.7</v>
      </c>
      <c r="J71" s="144">
        <v>64.638</v>
      </c>
      <c r="K71" s="140">
        <v>129.276</v>
      </c>
    </row>
    <row r="72" spans="1:11" ht="15" customHeight="1">
      <c r="A72" s="74">
        <v>2</v>
      </c>
      <c r="B72" s="13" t="s">
        <v>776</v>
      </c>
      <c r="C72" s="16" t="s">
        <v>944</v>
      </c>
      <c r="D72" s="30">
        <v>8.03</v>
      </c>
      <c r="E72" s="108">
        <f t="shared" si="1"/>
        <v>8.4315</v>
      </c>
      <c r="J72" s="144">
        <v>9.611910000000002</v>
      </c>
      <c r="K72" s="140">
        <v>28.835730000000005</v>
      </c>
    </row>
    <row r="73" spans="1:11" ht="15" customHeight="1">
      <c r="A73" s="74">
        <v>2</v>
      </c>
      <c r="B73" s="13" t="s">
        <v>776</v>
      </c>
      <c r="C73" s="16" t="s">
        <v>945</v>
      </c>
      <c r="D73" s="30">
        <v>11.4</v>
      </c>
      <c r="E73" s="108">
        <f t="shared" si="1"/>
        <v>11.97</v>
      </c>
      <c r="J73" s="144">
        <v>13.6458</v>
      </c>
      <c r="K73" s="140">
        <v>27.2916</v>
      </c>
    </row>
    <row r="74" spans="1:11" ht="15" customHeight="1">
      <c r="A74" s="74">
        <v>2</v>
      </c>
      <c r="B74" s="13" t="s">
        <v>776</v>
      </c>
      <c r="C74" s="16" t="s">
        <v>946</v>
      </c>
      <c r="D74" s="30">
        <v>8.95</v>
      </c>
      <c r="E74" s="108">
        <f t="shared" si="1"/>
        <v>9.397499999999999</v>
      </c>
      <c r="J74" s="144">
        <v>10.71315</v>
      </c>
      <c r="K74" s="140">
        <v>21.4263</v>
      </c>
    </row>
    <row r="75" spans="1:11" ht="15" customHeight="1">
      <c r="A75" s="74">
        <v>3</v>
      </c>
      <c r="B75" s="13" t="s">
        <v>776</v>
      </c>
      <c r="C75" s="16" t="s">
        <v>947</v>
      </c>
      <c r="D75" s="30">
        <v>7.5</v>
      </c>
      <c r="E75" s="108">
        <f t="shared" si="1"/>
        <v>7.875</v>
      </c>
      <c r="J75" s="144">
        <v>8.9775</v>
      </c>
      <c r="K75" s="140">
        <v>26.9325</v>
      </c>
    </row>
    <row r="76" spans="1:11" ht="15" customHeight="1">
      <c r="A76" s="74">
        <v>2</v>
      </c>
      <c r="B76" s="13" t="s">
        <v>776</v>
      </c>
      <c r="C76" s="16" t="s">
        <v>948</v>
      </c>
      <c r="D76" s="30">
        <v>152.5</v>
      </c>
      <c r="E76" s="108">
        <f t="shared" si="1"/>
        <v>160.125</v>
      </c>
      <c r="J76" s="144">
        <v>182.5425</v>
      </c>
      <c r="K76" s="140">
        <v>365.085</v>
      </c>
    </row>
    <row r="77" spans="1:11" ht="15" customHeight="1">
      <c r="A77" s="74">
        <v>2</v>
      </c>
      <c r="B77" s="13" t="s">
        <v>776</v>
      </c>
      <c r="C77" s="16" t="s">
        <v>949</v>
      </c>
      <c r="D77" s="30">
        <v>59.9</v>
      </c>
      <c r="E77" s="108">
        <f t="shared" si="1"/>
        <v>62.894999999999996</v>
      </c>
      <c r="J77" s="144">
        <v>71.70029999999998</v>
      </c>
      <c r="K77" s="140">
        <v>143.40059999999997</v>
      </c>
    </row>
    <row r="78" spans="1:11" ht="15" customHeight="1">
      <c r="A78" s="74">
        <v>2</v>
      </c>
      <c r="B78" s="13" t="s">
        <v>776</v>
      </c>
      <c r="C78" s="16" t="s">
        <v>719</v>
      </c>
      <c r="D78" s="30">
        <v>10</v>
      </c>
      <c r="E78" s="108">
        <f t="shared" si="1"/>
        <v>10.5</v>
      </c>
      <c r="J78" s="144">
        <v>11.97</v>
      </c>
      <c r="K78" s="140">
        <v>23.94</v>
      </c>
    </row>
    <row r="79" spans="1:11" ht="15" customHeight="1">
      <c r="A79" s="74">
        <v>2</v>
      </c>
      <c r="B79" s="13" t="s">
        <v>776</v>
      </c>
      <c r="C79" s="16" t="s">
        <v>950</v>
      </c>
      <c r="D79" s="30">
        <v>10.3</v>
      </c>
      <c r="E79" s="108">
        <f t="shared" si="1"/>
        <v>10.815000000000001</v>
      </c>
      <c r="J79" s="144">
        <v>12.3291</v>
      </c>
      <c r="K79" s="140">
        <v>24.6582</v>
      </c>
    </row>
    <row r="80" spans="1:11" ht="15" customHeight="1">
      <c r="A80" s="106">
        <v>60</v>
      </c>
      <c r="B80" s="21" t="s">
        <v>786</v>
      </c>
      <c r="C80" s="18" t="s">
        <v>517</v>
      </c>
      <c r="J80" s="144">
        <v>9.165599999999998</v>
      </c>
      <c r="K80" s="140">
        <v>550.2</v>
      </c>
    </row>
    <row r="81" spans="1:11" ht="15" customHeight="1">
      <c r="A81" s="74">
        <v>15</v>
      </c>
      <c r="B81" s="21" t="s">
        <v>927</v>
      </c>
      <c r="C81" s="19" t="s">
        <v>951</v>
      </c>
      <c r="D81" s="108">
        <v>10</v>
      </c>
      <c r="E81" s="108">
        <f aca="true" t="shared" si="2" ref="E81:E89">D81+D81*0.1</f>
        <v>11</v>
      </c>
      <c r="J81" s="144">
        <v>12.54</v>
      </c>
      <c r="K81" s="140">
        <v>188.1</v>
      </c>
    </row>
    <row r="82" spans="1:11" ht="15" customHeight="1">
      <c r="A82" s="74">
        <v>15</v>
      </c>
      <c r="B82" s="21" t="s">
        <v>927</v>
      </c>
      <c r="C82" s="19" t="s">
        <v>952</v>
      </c>
      <c r="D82" s="108">
        <v>12</v>
      </c>
      <c r="E82" s="108">
        <f t="shared" si="2"/>
        <v>13.2</v>
      </c>
      <c r="J82" s="144">
        <v>15.047999999999998</v>
      </c>
      <c r="K82" s="140">
        <v>225.72</v>
      </c>
    </row>
    <row r="83" spans="1:11" ht="15" customHeight="1">
      <c r="A83" s="74">
        <v>15</v>
      </c>
      <c r="B83" s="21" t="s">
        <v>927</v>
      </c>
      <c r="C83" s="19" t="s">
        <v>953</v>
      </c>
      <c r="D83" s="108">
        <v>15</v>
      </c>
      <c r="E83" s="108">
        <f t="shared" si="2"/>
        <v>16.5</v>
      </c>
      <c r="J83" s="144">
        <v>18.81</v>
      </c>
      <c r="K83" s="140">
        <v>282.15</v>
      </c>
    </row>
    <row r="84" spans="1:11" ht="15" customHeight="1">
      <c r="A84" s="38">
        <v>3</v>
      </c>
      <c r="B84" s="32" t="s">
        <v>776</v>
      </c>
      <c r="C84" s="39" t="s">
        <v>84</v>
      </c>
      <c r="D84" s="80">
        <v>0.13</v>
      </c>
      <c r="E84" s="108">
        <f t="shared" si="2"/>
        <v>0.14300000000000002</v>
      </c>
      <c r="J84" s="144">
        <v>0.16302</v>
      </c>
      <c r="K84" s="140">
        <v>0.48906</v>
      </c>
    </row>
    <row r="85" spans="1:11" s="10" customFormat="1" ht="24.75" customHeight="1">
      <c r="A85" s="31"/>
      <c r="B85" s="9" t="s">
        <v>786</v>
      </c>
      <c r="C85" s="9" t="s">
        <v>101</v>
      </c>
      <c r="D85" s="109"/>
      <c r="E85" s="109"/>
      <c r="F85" s="109"/>
      <c r="G85" s="109"/>
      <c r="H85" s="109"/>
      <c r="I85" s="109"/>
      <c r="J85" s="144"/>
      <c r="K85" s="140"/>
    </row>
    <row r="86" spans="1:11" ht="15" customHeight="1">
      <c r="A86" s="38">
        <v>3</v>
      </c>
      <c r="B86" s="32" t="s">
        <v>776</v>
      </c>
      <c r="C86" s="39" t="s">
        <v>85</v>
      </c>
      <c r="D86" s="80">
        <v>0.15</v>
      </c>
      <c r="E86" s="108">
        <f t="shared" si="2"/>
        <v>0.16499999999999998</v>
      </c>
      <c r="J86" s="144">
        <v>0.1881</v>
      </c>
      <c r="K86" s="140">
        <v>0.5643</v>
      </c>
    </row>
    <row r="87" spans="1:11" ht="15" customHeight="1">
      <c r="A87" s="74">
        <v>3</v>
      </c>
      <c r="B87" s="13" t="s">
        <v>776</v>
      </c>
      <c r="C87" s="71" t="s">
        <v>797</v>
      </c>
      <c r="D87" s="78">
        <v>0.13</v>
      </c>
      <c r="E87" s="108">
        <f t="shared" si="2"/>
        <v>0.14300000000000002</v>
      </c>
      <c r="F87" s="28"/>
      <c r="J87" s="144">
        <v>0.16302</v>
      </c>
      <c r="K87" s="140">
        <v>0.48906</v>
      </c>
    </row>
    <row r="88" spans="1:11" ht="15" customHeight="1">
      <c r="A88" s="38">
        <v>3</v>
      </c>
      <c r="B88" s="32" t="s">
        <v>776</v>
      </c>
      <c r="C88" s="39" t="s">
        <v>80</v>
      </c>
      <c r="D88" s="80">
        <v>0.15</v>
      </c>
      <c r="E88" s="108">
        <f t="shared" si="2"/>
        <v>0.16499999999999998</v>
      </c>
      <c r="J88" s="144">
        <v>0.1881</v>
      </c>
      <c r="K88" s="140">
        <v>0.5643</v>
      </c>
    </row>
    <row r="89" spans="1:11" s="75" customFormat="1" ht="15" customHeight="1">
      <c r="A89" s="38">
        <v>3</v>
      </c>
      <c r="B89" s="32" t="s">
        <v>776</v>
      </c>
      <c r="C89" s="39" t="s">
        <v>82</v>
      </c>
      <c r="D89" s="80">
        <v>0.15</v>
      </c>
      <c r="E89" s="108">
        <f t="shared" si="2"/>
        <v>0.16499999999999998</v>
      </c>
      <c r="F89" s="26"/>
      <c r="G89" s="28"/>
      <c r="H89" s="28"/>
      <c r="I89" s="28"/>
      <c r="J89" s="144">
        <v>0.1881</v>
      </c>
      <c r="K89" s="140">
        <v>0.5643</v>
      </c>
    </row>
    <row r="90" spans="1:11" ht="15" customHeight="1">
      <c r="A90" s="38">
        <v>3</v>
      </c>
      <c r="B90" s="32" t="s">
        <v>776</v>
      </c>
      <c r="C90" s="39" t="s">
        <v>83</v>
      </c>
      <c r="D90" s="80">
        <v>0.15</v>
      </c>
      <c r="E90" s="108">
        <f>D90+D90*0.1</f>
        <v>0.16499999999999998</v>
      </c>
      <c r="J90" s="144">
        <v>0.1881</v>
      </c>
      <c r="K90" s="140">
        <v>0.5643</v>
      </c>
    </row>
    <row r="91" spans="1:11" ht="15" customHeight="1">
      <c r="A91" s="38">
        <v>3</v>
      </c>
      <c r="B91" s="32" t="s">
        <v>776</v>
      </c>
      <c r="C91" s="39" t="s">
        <v>81</v>
      </c>
      <c r="D91" s="80">
        <v>0.11</v>
      </c>
      <c r="E91" s="108">
        <f>D91+D91*0.1</f>
        <v>0.121</v>
      </c>
      <c r="J91" s="144">
        <v>0.13794</v>
      </c>
      <c r="K91" s="140">
        <v>0.41382</v>
      </c>
    </row>
    <row r="92" spans="1:11" ht="15" customHeight="1">
      <c r="A92" s="74">
        <v>7</v>
      </c>
      <c r="B92" s="21" t="s">
        <v>927</v>
      </c>
      <c r="C92" s="18" t="s">
        <v>64</v>
      </c>
      <c r="E92" s="26"/>
      <c r="J92" s="144">
        <v>94.39200000000001</v>
      </c>
      <c r="K92" s="140">
        <v>471.96</v>
      </c>
    </row>
    <row r="93" spans="1:11" ht="15" customHeight="1">
      <c r="A93" s="74">
        <v>7</v>
      </c>
      <c r="B93" s="21" t="s">
        <v>927</v>
      </c>
      <c r="C93" s="18" t="s">
        <v>105</v>
      </c>
      <c r="E93" s="26"/>
      <c r="J93" s="144">
        <v>68.4</v>
      </c>
      <c r="K93" s="140">
        <v>342</v>
      </c>
    </row>
    <row r="94" spans="1:11" ht="15" customHeight="1">
      <c r="A94" s="74">
        <v>120</v>
      </c>
      <c r="B94" s="13" t="s">
        <v>786</v>
      </c>
      <c r="C94" s="18" t="s">
        <v>62</v>
      </c>
      <c r="J94" s="144">
        <v>0.741</v>
      </c>
      <c r="K94" s="140">
        <v>88.92</v>
      </c>
    </row>
    <row r="95" spans="1:11" ht="15" customHeight="1">
      <c r="A95" s="74">
        <v>120</v>
      </c>
      <c r="B95" s="13" t="s">
        <v>786</v>
      </c>
      <c r="C95" s="18" t="s">
        <v>102</v>
      </c>
      <c r="J95" s="144">
        <v>1.2084000000000001</v>
      </c>
      <c r="K95" s="140">
        <v>145.008</v>
      </c>
    </row>
    <row r="96" spans="1:11" ht="15" customHeight="1">
      <c r="A96" s="74">
        <v>120</v>
      </c>
      <c r="B96" s="13" t="s">
        <v>786</v>
      </c>
      <c r="C96" s="18" t="s">
        <v>103</v>
      </c>
      <c r="J96" s="144">
        <v>2.052</v>
      </c>
      <c r="K96" s="140">
        <v>246.24</v>
      </c>
    </row>
    <row r="97" spans="1:11" ht="30" customHeight="1">
      <c r="A97" s="74">
        <v>30</v>
      </c>
      <c r="B97" s="13" t="s">
        <v>786</v>
      </c>
      <c r="C97" s="16" t="s">
        <v>523</v>
      </c>
      <c r="E97" s="27">
        <v>20.93</v>
      </c>
      <c r="F97" s="53">
        <f>E97+E97*0.1</f>
        <v>23.023</v>
      </c>
      <c r="J97" s="144">
        <v>26.2428</v>
      </c>
      <c r="K97" s="140">
        <v>787.284</v>
      </c>
    </row>
    <row r="98" spans="1:11" ht="45" customHeight="1">
      <c r="A98" s="74">
        <v>30</v>
      </c>
      <c r="B98" s="13" t="s">
        <v>786</v>
      </c>
      <c r="C98" s="16" t="s">
        <v>524</v>
      </c>
      <c r="E98" s="27">
        <v>41.06</v>
      </c>
      <c r="F98" s="53">
        <f>E98+E98*0.1</f>
        <v>45.166000000000004</v>
      </c>
      <c r="J98" s="144">
        <v>51.49380000000001</v>
      </c>
      <c r="K98" s="140">
        <v>1544.8140000000003</v>
      </c>
    </row>
    <row r="99" spans="1:11" ht="30" customHeight="1">
      <c r="A99" s="74">
        <v>30</v>
      </c>
      <c r="B99" s="13" t="s">
        <v>786</v>
      </c>
      <c r="C99" s="16" t="s">
        <v>522</v>
      </c>
      <c r="E99" s="27">
        <v>10.45</v>
      </c>
      <c r="F99" s="53">
        <f>E99+E99*0.1</f>
        <v>11.495</v>
      </c>
      <c r="J99" s="144">
        <v>13.11</v>
      </c>
      <c r="K99" s="140">
        <v>393.3</v>
      </c>
    </row>
    <row r="100" spans="1:11" ht="15" customHeight="1">
      <c r="A100" s="1">
        <v>5000</v>
      </c>
      <c r="B100" s="25" t="s">
        <v>775</v>
      </c>
      <c r="C100" s="1" t="s">
        <v>607</v>
      </c>
      <c r="D100" s="26"/>
      <c r="E100" s="26"/>
      <c r="J100" s="146">
        <v>0.17</v>
      </c>
      <c r="K100" s="113">
        <v>550.2</v>
      </c>
    </row>
    <row r="101" spans="1:11" ht="15" customHeight="1">
      <c r="A101" s="149" t="s">
        <v>715</v>
      </c>
      <c r="B101" s="149"/>
      <c r="C101" s="149"/>
      <c r="D101" s="26"/>
      <c r="E101" s="26"/>
      <c r="K101" s="148">
        <f>SUM(K4:K100)</f>
        <v>21319.84087</v>
      </c>
    </row>
  </sheetData>
  <sheetProtection/>
  <mergeCells count="2">
    <mergeCell ref="A101:C101"/>
    <mergeCell ref="A1:C1"/>
  </mergeCells>
  <printOptions horizontalCentered="1"/>
  <pageMargins left="0.1968503937007874" right="0.1968503937007874" top="1.1811023622047245" bottom="0.7874015748031497" header="0.7086614173228347" footer="0.1968503937007874"/>
  <pageSetup firstPageNumber="21" useFirstPageNumber="1" horizontalDpi="600" verticalDpi="600" orientation="portrait" paperSize="9" r:id="rId2"/>
  <headerFooter alignWithMargins="0">
    <oddHeader>&amp;L&amp;G&amp;RPLIEGO DE PRESCRIPCIONES TÉCNICAS-ANEXO V
SUMINISTRO DE PRODUCTOS PARA EL NEGOCIADO DE PARQUES Y JARDINES</oddHeader>
    <oddFooter>&amp;R&amp;P</oddFooter>
  </headerFooter>
  <rowBreaks count="2" manualBreakCount="2">
    <brk id="42" max="255" man="1"/>
    <brk id="84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3"/>
  <sheetViews>
    <sheetView zoomScale="93" zoomScaleNormal="93" zoomScalePageLayoutView="0" workbookViewId="0" topLeftCell="A61">
      <selection activeCell="E73" sqref="E73"/>
    </sheetView>
  </sheetViews>
  <sheetFormatPr defaultColWidth="11.421875" defaultRowHeight="12.75"/>
  <cols>
    <col min="1" max="1" width="5.8515625" style="1" customWidth="1"/>
    <col min="2" max="2" width="6.28125" style="25" customWidth="1"/>
    <col min="3" max="3" width="68.28125" style="1" customWidth="1"/>
    <col min="4" max="4" width="10.57421875" style="90" customWidth="1"/>
    <col min="5" max="5" width="10.8515625" style="90" customWidth="1"/>
    <col min="6" max="6" width="10.00390625" style="91" hidden="1" customWidth="1"/>
    <col min="7" max="7" width="22.00390625" style="1" hidden="1" customWidth="1"/>
    <col min="8" max="9" width="11.421875" style="42" hidden="1" customWidth="1"/>
    <col min="10" max="11" width="11.421875" style="1" hidden="1" customWidth="1"/>
    <col min="12" max="13" width="0" style="1" hidden="1" customWidth="1"/>
    <col min="14" max="16384" width="11.421875" style="1" customWidth="1"/>
  </cols>
  <sheetData>
    <row r="1" spans="1:6" ht="19.5" customHeight="1">
      <c r="A1" s="153" t="s">
        <v>41</v>
      </c>
      <c r="B1" s="154"/>
      <c r="C1" s="154"/>
      <c r="D1" s="154"/>
      <c r="E1" s="155"/>
      <c r="F1" s="5"/>
    </row>
    <row r="2" spans="1:6" ht="10.5" customHeight="1">
      <c r="A2" s="26"/>
      <c r="B2" s="29"/>
      <c r="C2" s="26"/>
      <c r="D2" s="26"/>
      <c r="E2" s="26"/>
      <c r="F2" s="26"/>
    </row>
    <row r="3" spans="1:5" s="10" customFormat="1" ht="24.75" customHeight="1">
      <c r="A3" s="31"/>
      <c r="B3" s="9" t="s">
        <v>786</v>
      </c>
      <c r="C3" s="9" t="s">
        <v>101</v>
      </c>
      <c r="D3" s="92" t="s">
        <v>702</v>
      </c>
      <c r="E3" s="92" t="s">
        <v>703</v>
      </c>
    </row>
    <row r="4" spans="2:9" ht="15" customHeight="1">
      <c r="B4" s="29"/>
      <c r="C4" s="58" t="s">
        <v>40</v>
      </c>
      <c r="D4" s="84"/>
      <c r="E4" s="84"/>
      <c r="F4" s="26"/>
      <c r="H4" s="77"/>
      <c r="I4" s="42">
        <f aca="true" t="shared" si="0" ref="I4:I37">H4+H4*0.05</f>
        <v>0</v>
      </c>
    </row>
    <row r="5" spans="1:9" s="75" customFormat="1" ht="15" customHeight="1">
      <c r="A5" s="18">
        <v>1</v>
      </c>
      <c r="B5" s="32" t="s">
        <v>784</v>
      </c>
      <c r="C5" s="18" t="s">
        <v>843</v>
      </c>
      <c r="D5" s="46">
        <v>32.05</v>
      </c>
      <c r="E5" s="46">
        <f>A5*D5</f>
        <v>32.05</v>
      </c>
      <c r="F5" s="26"/>
      <c r="H5" s="82">
        <v>28.53</v>
      </c>
      <c r="I5" s="42">
        <f t="shared" si="0"/>
        <v>29.956500000000002</v>
      </c>
    </row>
    <row r="6" spans="1:9" s="75" customFormat="1" ht="15" customHeight="1">
      <c r="A6" s="36">
        <v>1</v>
      </c>
      <c r="B6" s="13" t="s">
        <v>784</v>
      </c>
      <c r="C6" s="14" t="s">
        <v>528</v>
      </c>
      <c r="D6" s="46">
        <v>56.68</v>
      </c>
      <c r="E6" s="46">
        <f aca="true" t="shared" si="1" ref="E6:E26">A6*D6</f>
        <v>56.68</v>
      </c>
      <c r="F6" s="26"/>
      <c r="H6" s="82">
        <v>50.45</v>
      </c>
      <c r="I6" s="42">
        <f t="shared" si="0"/>
        <v>52.972500000000004</v>
      </c>
    </row>
    <row r="7" spans="2:9" ht="15" customHeight="1">
      <c r="B7" s="81"/>
      <c r="C7" s="58" t="s">
        <v>777</v>
      </c>
      <c r="D7" s="84"/>
      <c r="E7" s="46"/>
      <c r="F7" s="26"/>
      <c r="H7" s="77"/>
      <c r="I7" s="42">
        <f t="shared" si="0"/>
        <v>0</v>
      </c>
    </row>
    <row r="8" spans="1:9" ht="15" customHeight="1">
      <c r="A8" s="36">
        <v>15</v>
      </c>
      <c r="B8" s="13" t="s">
        <v>776</v>
      </c>
      <c r="C8" s="20" t="s">
        <v>52</v>
      </c>
      <c r="D8" s="46">
        <v>0.54</v>
      </c>
      <c r="E8" s="46">
        <f t="shared" si="1"/>
        <v>8.100000000000001</v>
      </c>
      <c r="F8" s="26"/>
      <c r="H8" s="83">
        <v>0.48</v>
      </c>
      <c r="I8" s="42">
        <f t="shared" si="0"/>
        <v>0.504</v>
      </c>
    </row>
    <row r="9" spans="1:9" ht="15" customHeight="1">
      <c r="A9" s="36">
        <v>15</v>
      </c>
      <c r="B9" s="13" t="s">
        <v>776</v>
      </c>
      <c r="C9" s="20" t="s">
        <v>46</v>
      </c>
      <c r="D9" s="46">
        <v>0.81</v>
      </c>
      <c r="E9" s="46">
        <f t="shared" si="1"/>
        <v>12.15</v>
      </c>
      <c r="F9" s="26"/>
      <c r="H9" s="83">
        <v>0.72</v>
      </c>
      <c r="I9" s="42">
        <f t="shared" si="0"/>
        <v>0.756</v>
      </c>
    </row>
    <row r="10" spans="1:9" ht="15" customHeight="1">
      <c r="A10" s="36">
        <v>15</v>
      </c>
      <c r="B10" s="13" t="s">
        <v>776</v>
      </c>
      <c r="C10" s="20" t="s">
        <v>53</v>
      </c>
      <c r="D10" s="46">
        <v>1.13</v>
      </c>
      <c r="E10" s="46">
        <f t="shared" si="1"/>
        <v>16.95</v>
      </c>
      <c r="F10" s="26"/>
      <c r="H10" s="83">
        <v>1.01</v>
      </c>
      <c r="I10" s="42">
        <f t="shared" si="0"/>
        <v>1.0605</v>
      </c>
    </row>
    <row r="11" spans="1:9" ht="15" customHeight="1">
      <c r="A11" s="36">
        <v>15</v>
      </c>
      <c r="B11" s="13" t="s">
        <v>776</v>
      </c>
      <c r="C11" s="89" t="s">
        <v>45</v>
      </c>
      <c r="D11" s="46">
        <v>2.97</v>
      </c>
      <c r="E11" s="46">
        <f t="shared" si="1"/>
        <v>44.550000000000004</v>
      </c>
      <c r="F11" s="26"/>
      <c r="H11" s="83">
        <v>2.64</v>
      </c>
      <c r="I11" s="42">
        <f t="shared" si="0"/>
        <v>2.7720000000000002</v>
      </c>
    </row>
    <row r="12" spans="1:9" ht="15" customHeight="1">
      <c r="A12" s="36">
        <v>15</v>
      </c>
      <c r="B12" s="13" t="s">
        <v>776</v>
      </c>
      <c r="C12" s="20" t="s">
        <v>47</v>
      </c>
      <c r="D12" s="46">
        <v>3.51</v>
      </c>
      <c r="E12" s="46">
        <f t="shared" si="1"/>
        <v>52.65</v>
      </c>
      <c r="F12" s="26"/>
      <c r="H12" s="83">
        <v>3.12</v>
      </c>
      <c r="I12" s="42">
        <f t="shared" si="0"/>
        <v>3.2760000000000002</v>
      </c>
    </row>
    <row r="13" spans="1:9" ht="15" customHeight="1">
      <c r="A13" s="36">
        <v>15</v>
      </c>
      <c r="B13" s="13" t="s">
        <v>776</v>
      </c>
      <c r="C13" s="20" t="s">
        <v>44</v>
      </c>
      <c r="D13" s="46">
        <v>1.62</v>
      </c>
      <c r="E13" s="46">
        <f t="shared" si="1"/>
        <v>24.3</v>
      </c>
      <c r="F13" s="26"/>
      <c r="H13" s="83">
        <v>1.44</v>
      </c>
      <c r="I13" s="42">
        <f t="shared" si="0"/>
        <v>1.512</v>
      </c>
    </row>
    <row r="14" spans="1:9" ht="15" customHeight="1">
      <c r="A14" s="36">
        <v>15</v>
      </c>
      <c r="B14" s="13" t="s">
        <v>776</v>
      </c>
      <c r="C14" s="20" t="s">
        <v>48</v>
      </c>
      <c r="D14" s="46">
        <v>0.9</v>
      </c>
      <c r="E14" s="46">
        <f t="shared" si="1"/>
        <v>13.5</v>
      </c>
      <c r="F14" s="26"/>
      <c r="H14" s="83">
        <v>0.8</v>
      </c>
      <c r="I14" s="42">
        <f t="shared" si="0"/>
        <v>0.8400000000000001</v>
      </c>
    </row>
    <row r="15" spans="1:9" ht="15" customHeight="1">
      <c r="A15" s="36">
        <v>15</v>
      </c>
      <c r="B15" s="13" t="s">
        <v>776</v>
      </c>
      <c r="C15" s="20" t="s">
        <v>50</v>
      </c>
      <c r="D15" s="46">
        <v>0.9</v>
      </c>
      <c r="E15" s="46">
        <f t="shared" si="1"/>
        <v>13.5</v>
      </c>
      <c r="F15" s="26"/>
      <c r="H15" s="83">
        <v>0.8</v>
      </c>
      <c r="I15" s="42">
        <f t="shared" si="0"/>
        <v>0.8400000000000001</v>
      </c>
    </row>
    <row r="16" spans="1:9" ht="15" customHeight="1">
      <c r="A16" s="36">
        <v>15</v>
      </c>
      <c r="B16" s="13" t="s">
        <v>776</v>
      </c>
      <c r="C16" s="20" t="s">
        <v>49</v>
      </c>
      <c r="D16" s="46">
        <v>0.97</v>
      </c>
      <c r="E16" s="46">
        <f t="shared" si="1"/>
        <v>14.549999999999999</v>
      </c>
      <c r="F16" s="26"/>
      <c r="H16" s="83">
        <v>0.86</v>
      </c>
      <c r="I16" s="42">
        <f t="shared" si="0"/>
        <v>0.903</v>
      </c>
    </row>
    <row r="17" spans="1:9" ht="28.5" customHeight="1">
      <c r="A17" s="36">
        <v>15</v>
      </c>
      <c r="B17" s="13" t="s">
        <v>776</v>
      </c>
      <c r="C17" s="14" t="s">
        <v>851</v>
      </c>
      <c r="D17" s="46">
        <v>1.69</v>
      </c>
      <c r="E17" s="46">
        <f t="shared" si="1"/>
        <v>25.349999999999998</v>
      </c>
      <c r="F17" s="26"/>
      <c r="H17" s="83">
        <v>1.5</v>
      </c>
      <c r="I17" s="42">
        <f t="shared" si="0"/>
        <v>1.575</v>
      </c>
    </row>
    <row r="18" spans="1:9" ht="28.5" customHeight="1">
      <c r="A18" s="36">
        <v>15</v>
      </c>
      <c r="B18" s="13" t="s">
        <v>776</v>
      </c>
      <c r="C18" s="20" t="s">
        <v>69</v>
      </c>
      <c r="D18" s="46">
        <v>1.91</v>
      </c>
      <c r="E18" s="46">
        <f t="shared" si="1"/>
        <v>28.65</v>
      </c>
      <c r="F18" s="26"/>
      <c r="H18" s="83">
        <v>1.7</v>
      </c>
      <c r="I18" s="42">
        <f t="shared" si="0"/>
        <v>1.785</v>
      </c>
    </row>
    <row r="19" spans="1:9" ht="28.5" customHeight="1">
      <c r="A19" s="36">
        <v>15</v>
      </c>
      <c r="B19" s="13" t="s">
        <v>776</v>
      </c>
      <c r="C19" s="20" t="s">
        <v>68</v>
      </c>
      <c r="D19" s="46">
        <v>0.99</v>
      </c>
      <c r="E19" s="46">
        <f t="shared" si="1"/>
        <v>14.85</v>
      </c>
      <c r="F19" s="26"/>
      <c r="H19" s="83">
        <v>0.88</v>
      </c>
      <c r="I19" s="42">
        <f t="shared" si="0"/>
        <v>0.924</v>
      </c>
    </row>
    <row r="20" spans="1:9" ht="28.5" customHeight="1">
      <c r="A20" s="36">
        <v>15</v>
      </c>
      <c r="B20" s="13" t="s">
        <v>776</v>
      </c>
      <c r="C20" s="20" t="s">
        <v>852</v>
      </c>
      <c r="D20" s="46">
        <v>5.82</v>
      </c>
      <c r="E20" s="46">
        <f t="shared" si="1"/>
        <v>87.30000000000001</v>
      </c>
      <c r="F20" s="26"/>
      <c r="H20" s="83">
        <v>5.18</v>
      </c>
      <c r="I20" s="42">
        <f t="shared" si="0"/>
        <v>5.439</v>
      </c>
    </row>
    <row r="21" spans="1:9" ht="28.5" customHeight="1">
      <c r="A21" s="36">
        <v>15</v>
      </c>
      <c r="B21" s="13" t="s">
        <v>776</v>
      </c>
      <c r="C21" s="14" t="s">
        <v>67</v>
      </c>
      <c r="D21" s="46">
        <v>3.13</v>
      </c>
      <c r="E21" s="46">
        <f t="shared" si="1"/>
        <v>46.949999999999996</v>
      </c>
      <c r="F21" s="26"/>
      <c r="H21" s="83">
        <v>2.79</v>
      </c>
      <c r="I21" s="42">
        <f t="shared" si="0"/>
        <v>2.9295</v>
      </c>
    </row>
    <row r="22" spans="1:11" ht="15" customHeight="1">
      <c r="A22" s="36">
        <v>15</v>
      </c>
      <c r="B22" s="13" t="s">
        <v>784</v>
      </c>
      <c r="C22" s="20" t="s">
        <v>848</v>
      </c>
      <c r="D22" s="46">
        <v>12.7</v>
      </c>
      <c r="E22" s="46">
        <f t="shared" si="1"/>
        <v>190.5</v>
      </c>
      <c r="F22" s="26"/>
      <c r="H22" s="82">
        <v>11.3</v>
      </c>
      <c r="I22" s="42">
        <f t="shared" si="0"/>
        <v>11.865</v>
      </c>
      <c r="K22" s="1">
        <f>85.12/25</f>
        <v>3.4048000000000003</v>
      </c>
    </row>
    <row r="23" spans="1:9" ht="15" customHeight="1">
      <c r="A23" s="36">
        <v>1</v>
      </c>
      <c r="B23" s="13" t="s">
        <v>784</v>
      </c>
      <c r="C23" s="20" t="s">
        <v>54</v>
      </c>
      <c r="D23" s="46">
        <v>24.66</v>
      </c>
      <c r="E23" s="46">
        <f t="shared" si="1"/>
        <v>24.66</v>
      </c>
      <c r="F23" s="26"/>
      <c r="H23" s="82">
        <v>21.95</v>
      </c>
      <c r="I23" s="42">
        <f t="shared" si="0"/>
        <v>23.0475</v>
      </c>
    </row>
    <row r="24" spans="1:9" ht="25.5" customHeight="1">
      <c r="A24" s="36">
        <v>1</v>
      </c>
      <c r="B24" s="13" t="s">
        <v>784</v>
      </c>
      <c r="C24" s="14" t="s">
        <v>595</v>
      </c>
      <c r="D24" s="46">
        <v>10.62</v>
      </c>
      <c r="E24" s="46">
        <f t="shared" si="1"/>
        <v>10.62</v>
      </c>
      <c r="F24" s="26"/>
      <c r="H24" s="82">
        <v>9.45</v>
      </c>
      <c r="I24" s="42">
        <f t="shared" si="0"/>
        <v>9.9225</v>
      </c>
    </row>
    <row r="25" spans="1:9" ht="15" customHeight="1">
      <c r="A25" s="18">
        <v>1</v>
      </c>
      <c r="B25" s="32" t="s">
        <v>784</v>
      </c>
      <c r="C25" s="18" t="s">
        <v>51</v>
      </c>
      <c r="D25" s="46">
        <v>84.37</v>
      </c>
      <c r="E25" s="46">
        <f t="shared" si="1"/>
        <v>84.37</v>
      </c>
      <c r="F25" s="26"/>
      <c r="H25" s="83">
        <v>75.1</v>
      </c>
      <c r="I25" s="42">
        <f t="shared" si="0"/>
        <v>78.85499999999999</v>
      </c>
    </row>
    <row r="26" spans="1:9" ht="25.5" customHeight="1">
      <c r="A26" s="36">
        <v>15</v>
      </c>
      <c r="B26" s="13" t="s">
        <v>776</v>
      </c>
      <c r="C26" s="20" t="s">
        <v>853</v>
      </c>
      <c r="D26" s="46">
        <v>8.23</v>
      </c>
      <c r="E26" s="46">
        <f t="shared" si="1"/>
        <v>123.45</v>
      </c>
      <c r="F26" s="26"/>
      <c r="H26" s="83">
        <v>7.32</v>
      </c>
      <c r="I26" s="42">
        <f t="shared" si="0"/>
        <v>7.686</v>
      </c>
    </row>
    <row r="27" spans="2:9" s="75" customFormat="1" ht="15" customHeight="1">
      <c r="B27" s="29"/>
      <c r="C27" s="58" t="s">
        <v>39</v>
      </c>
      <c r="D27" s="84"/>
      <c r="E27" s="84"/>
      <c r="F27" s="26"/>
      <c r="G27" s="87"/>
      <c r="H27" s="77"/>
      <c r="I27" s="42">
        <f t="shared" si="0"/>
        <v>0</v>
      </c>
    </row>
    <row r="28" spans="1:9" ht="15" customHeight="1">
      <c r="A28" s="18">
        <v>1</v>
      </c>
      <c r="B28" s="32" t="s">
        <v>784</v>
      </c>
      <c r="C28" s="18" t="s">
        <v>594</v>
      </c>
      <c r="D28" s="46">
        <v>109.87</v>
      </c>
      <c r="E28" s="46">
        <f>A28*D28</f>
        <v>109.87</v>
      </c>
      <c r="F28" s="26"/>
      <c r="G28" s="88"/>
      <c r="H28" s="82">
        <v>97.79</v>
      </c>
      <c r="I28" s="42">
        <f t="shared" si="0"/>
        <v>102.6795</v>
      </c>
    </row>
    <row r="29" spans="2:9" s="75" customFormat="1" ht="15" customHeight="1">
      <c r="B29" s="29"/>
      <c r="C29" s="58" t="s">
        <v>779</v>
      </c>
      <c r="D29" s="84"/>
      <c r="E29" s="84"/>
      <c r="F29" s="26"/>
      <c r="H29" s="77"/>
      <c r="I29" s="42">
        <f t="shared" si="0"/>
        <v>0</v>
      </c>
    </row>
    <row r="30" spans="1:9" ht="15" customHeight="1">
      <c r="A30" s="18">
        <v>7</v>
      </c>
      <c r="B30" s="32" t="s">
        <v>776</v>
      </c>
      <c r="C30" s="18" t="s">
        <v>43</v>
      </c>
      <c r="D30" s="46">
        <v>1</v>
      </c>
      <c r="E30" s="46">
        <f aca="true" t="shared" si="2" ref="E30:E37">A30*D30</f>
        <v>7</v>
      </c>
      <c r="F30" s="59"/>
      <c r="H30" s="82">
        <v>0.89</v>
      </c>
      <c r="I30" s="42">
        <f t="shared" si="0"/>
        <v>0.9345</v>
      </c>
    </row>
    <row r="31" spans="1:9" ht="15" customHeight="1">
      <c r="A31" s="18">
        <v>1</v>
      </c>
      <c r="B31" s="32" t="s">
        <v>776</v>
      </c>
      <c r="C31" s="18" t="s">
        <v>73</v>
      </c>
      <c r="D31" s="46">
        <v>64.6</v>
      </c>
      <c r="E31" s="46">
        <f t="shared" si="2"/>
        <v>64.6</v>
      </c>
      <c r="F31" s="26"/>
      <c r="H31" s="82">
        <v>57.5</v>
      </c>
      <c r="I31" s="42">
        <f t="shared" si="0"/>
        <v>60.375</v>
      </c>
    </row>
    <row r="32" spans="1:9" ht="15" customHeight="1">
      <c r="A32" s="18">
        <v>1</v>
      </c>
      <c r="B32" s="35" t="s">
        <v>776</v>
      </c>
      <c r="C32" s="18" t="s">
        <v>529</v>
      </c>
      <c r="D32" s="46">
        <v>4.91</v>
      </c>
      <c r="E32" s="46">
        <f t="shared" si="2"/>
        <v>4.91</v>
      </c>
      <c r="F32" s="26" t="s">
        <v>704</v>
      </c>
      <c r="H32" s="82">
        <v>4.37</v>
      </c>
      <c r="I32" s="42">
        <f t="shared" si="0"/>
        <v>4.5885</v>
      </c>
    </row>
    <row r="33" spans="1:9" ht="15" customHeight="1">
      <c r="A33" s="18">
        <v>1</v>
      </c>
      <c r="B33" s="32" t="s">
        <v>776</v>
      </c>
      <c r="C33" s="18" t="s">
        <v>530</v>
      </c>
      <c r="D33" s="46">
        <v>27.81</v>
      </c>
      <c r="E33" s="46">
        <f t="shared" si="2"/>
        <v>27.81</v>
      </c>
      <c r="F33" s="26" t="s">
        <v>705</v>
      </c>
      <c r="H33" s="82">
        <v>24.75</v>
      </c>
      <c r="I33" s="42">
        <f t="shared" si="0"/>
        <v>25.9875</v>
      </c>
    </row>
    <row r="34" spans="1:9" ht="15" customHeight="1">
      <c r="A34" s="18">
        <v>1</v>
      </c>
      <c r="B34" s="35" t="s">
        <v>784</v>
      </c>
      <c r="C34" s="18" t="s">
        <v>589</v>
      </c>
      <c r="D34" s="46">
        <v>59.24</v>
      </c>
      <c r="E34" s="46">
        <f t="shared" si="2"/>
        <v>59.24</v>
      </c>
      <c r="F34" s="85" t="s">
        <v>706</v>
      </c>
      <c r="H34" s="82">
        <v>52.73</v>
      </c>
      <c r="I34" s="42">
        <f t="shared" si="0"/>
        <v>55.366499999999995</v>
      </c>
    </row>
    <row r="35" spans="1:9" ht="15" customHeight="1">
      <c r="A35" s="18">
        <v>1</v>
      </c>
      <c r="B35" s="32" t="s">
        <v>776</v>
      </c>
      <c r="C35" s="86" t="s">
        <v>531</v>
      </c>
      <c r="D35" s="46">
        <v>8.93</v>
      </c>
      <c r="E35" s="46">
        <f t="shared" si="2"/>
        <v>8.93</v>
      </c>
      <c r="F35" s="26" t="s">
        <v>707</v>
      </c>
      <c r="H35" s="82">
        <v>7.95</v>
      </c>
      <c r="I35" s="42">
        <f t="shared" si="0"/>
        <v>8.3475</v>
      </c>
    </row>
    <row r="36" spans="1:9" ht="15" customHeight="1">
      <c r="A36" s="18">
        <v>3</v>
      </c>
      <c r="B36" s="32" t="s">
        <v>784</v>
      </c>
      <c r="C36" s="18" t="s">
        <v>72</v>
      </c>
      <c r="D36" s="46">
        <v>26.96</v>
      </c>
      <c r="E36" s="46">
        <f t="shared" si="2"/>
        <v>80.88</v>
      </c>
      <c r="F36" s="26" t="s">
        <v>704</v>
      </c>
      <c r="H36" s="82">
        <v>24</v>
      </c>
      <c r="I36" s="42">
        <f t="shared" si="0"/>
        <v>25.2</v>
      </c>
    </row>
    <row r="37" spans="1:9" ht="15" customHeight="1">
      <c r="A37" s="18">
        <v>1</v>
      </c>
      <c r="B37" s="35" t="s">
        <v>784</v>
      </c>
      <c r="C37" s="18" t="s">
        <v>526</v>
      </c>
      <c r="D37" s="46">
        <v>48.24</v>
      </c>
      <c r="E37" s="46">
        <f t="shared" si="2"/>
        <v>48.24</v>
      </c>
      <c r="F37" s="26" t="s">
        <v>590</v>
      </c>
      <c r="G37" s="28"/>
      <c r="H37" s="82">
        <v>42.94</v>
      </c>
      <c r="I37" s="42">
        <f t="shared" si="0"/>
        <v>45.086999999999996</v>
      </c>
    </row>
    <row r="38" spans="1:5" s="10" customFormat="1" ht="24.75" customHeight="1">
      <c r="A38" s="31"/>
      <c r="B38" s="9" t="s">
        <v>786</v>
      </c>
      <c r="C38" s="9" t="s">
        <v>101</v>
      </c>
      <c r="D38" s="92" t="s">
        <v>702</v>
      </c>
      <c r="E38" s="92" t="s">
        <v>703</v>
      </c>
    </row>
    <row r="39" spans="2:8" ht="15" customHeight="1">
      <c r="B39" s="29"/>
      <c r="C39" s="58" t="s">
        <v>778</v>
      </c>
      <c r="D39" s="84"/>
      <c r="E39" s="84"/>
      <c r="F39" s="26"/>
      <c r="H39" s="77"/>
    </row>
    <row r="40" spans="1:9" ht="15" customHeight="1">
      <c r="A40" s="18"/>
      <c r="B40" s="32"/>
      <c r="C40" s="18"/>
      <c r="D40" s="46"/>
      <c r="E40" s="46"/>
      <c r="F40" s="26"/>
      <c r="H40" s="82">
        <v>8.92</v>
      </c>
      <c r="I40" s="42">
        <f aca="true" t="shared" si="3" ref="I40:I58">H40+H40*0.05</f>
        <v>9.366</v>
      </c>
    </row>
    <row r="41" spans="1:9" ht="28.5" customHeight="1">
      <c r="A41" s="36">
        <v>1</v>
      </c>
      <c r="B41" s="13" t="s">
        <v>784</v>
      </c>
      <c r="C41" s="14" t="s">
        <v>71</v>
      </c>
      <c r="D41" s="46">
        <v>20.08</v>
      </c>
      <c r="E41" s="46">
        <f aca="true" t="shared" si="4" ref="E41:E71">A41*D41</f>
        <v>20.08</v>
      </c>
      <c r="F41" s="26"/>
      <c r="H41" s="82">
        <v>17.87</v>
      </c>
      <c r="I41" s="42">
        <f t="shared" si="3"/>
        <v>18.7635</v>
      </c>
    </row>
    <row r="42" spans="1:9" ht="15" customHeight="1">
      <c r="A42" s="18">
        <v>1</v>
      </c>
      <c r="B42" s="32" t="s">
        <v>776</v>
      </c>
      <c r="C42" s="18" t="s">
        <v>593</v>
      </c>
      <c r="D42" s="46">
        <v>18.75</v>
      </c>
      <c r="E42" s="46">
        <f t="shared" si="4"/>
        <v>18.75</v>
      </c>
      <c r="F42" s="26"/>
      <c r="H42" s="82">
        <v>16.69</v>
      </c>
      <c r="I42" s="42">
        <f t="shared" si="3"/>
        <v>17.5245</v>
      </c>
    </row>
    <row r="43" spans="1:9" ht="15" customHeight="1">
      <c r="A43" s="18">
        <v>1</v>
      </c>
      <c r="B43" s="32" t="s">
        <v>784</v>
      </c>
      <c r="C43" s="18" t="s">
        <v>70</v>
      </c>
      <c r="D43" s="46">
        <v>9.76</v>
      </c>
      <c r="E43" s="46">
        <f t="shared" si="4"/>
        <v>9.76</v>
      </c>
      <c r="F43" s="26" t="s">
        <v>591</v>
      </c>
      <c r="H43" s="83">
        <v>8.69</v>
      </c>
      <c r="I43" s="42">
        <f t="shared" si="3"/>
        <v>9.1245</v>
      </c>
    </row>
    <row r="44" spans="1:9" ht="15" customHeight="1">
      <c r="A44" s="18">
        <v>1</v>
      </c>
      <c r="B44" s="32" t="s">
        <v>784</v>
      </c>
      <c r="C44" s="18" t="s">
        <v>592</v>
      </c>
      <c r="D44" s="46">
        <v>12.28</v>
      </c>
      <c r="E44" s="46">
        <f t="shared" si="4"/>
        <v>12.28</v>
      </c>
      <c r="F44" s="26"/>
      <c r="H44" s="82">
        <v>10.93</v>
      </c>
      <c r="I44" s="42">
        <f t="shared" si="3"/>
        <v>11.4765</v>
      </c>
    </row>
    <row r="45" spans="1:9" ht="15" customHeight="1">
      <c r="A45" s="18">
        <v>1</v>
      </c>
      <c r="B45" s="32" t="s">
        <v>784</v>
      </c>
      <c r="C45" s="18" t="s">
        <v>532</v>
      </c>
      <c r="D45" s="46">
        <v>132.15</v>
      </c>
      <c r="E45" s="46">
        <f t="shared" si="4"/>
        <v>132.15</v>
      </c>
      <c r="F45" s="26"/>
      <c r="H45" s="82">
        <v>117.62</v>
      </c>
      <c r="I45" s="42">
        <f t="shared" si="3"/>
        <v>123.501</v>
      </c>
    </row>
    <row r="46" spans="2:9" ht="15" customHeight="1">
      <c r="B46" s="29"/>
      <c r="C46" s="58" t="s">
        <v>780</v>
      </c>
      <c r="D46" s="84"/>
      <c r="E46" s="84"/>
      <c r="F46" s="26"/>
      <c r="H46" s="77"/>
      <c r="I46" s="42">
        <f t="shared" si="3"/>
        <v>0</v>
      </c>
    </row>
    <row r="47" spans="1:9" s="75" customFormat="1" ht="15" customHeight="1">
      <c r="A47" s="18">
        <v>3</v>
      </c>
      <c r="B47" s="32" t="s">
        <v>784</v>
      </c>
      <c r="C47" s="18" t="s">
        <v>844</v>
      </c>
      <c r="D47" s="46">
        <v>5.62</v>
      </c>
      <c r="E47" s="46">
        <f t="shared" si="4"/>
        <v>16.86</v>
      </c>
      <c r="F47" s="26"/>
      <c r="H47" s="83">
        <v>5</v>
      </c>
      <c r="I47" s="42">
        <f t="shared" si="3"/>
        <v>5.25</v>
      </c>
    </row>
    <row r="48" spans="1:9" s="75" customFormat="1" ht="15" customHeight="1">
      <c r="A48" s="18">
        <v>3</v>
      </c>
      <c r="B48" s="32" t="s">
        <v>784</v>
      </c>
      <c r="C48" s="18" t="s">
        <v>845</v>
      </c>
      <c r="D48" s="46">
        <v>6.62</v>
      </c>
      <c r="E48" s="46">
        <f t="shared" si="4"/>
        <v>19.86</v>
      </c>
      <c r="F48" s="26"/>
      <c r="H48" s="82">
        <v>5.89</v>
      </c>
      <c r="I48" s="42">
        <f t="shared" si="3"/>
        <v>6.1845</v>
      </c>
    </row>
    <row r="49" spans="1:9" s="75" customFormat="1" ht="15" customHeight="1">
      <c r="A49" s="18">
        <v>3</v>
      </c>
      <c r="B49" s="32" t="s">
        <v>784</v>
      </c>
      <c r="C49" s="18" t="s">
        <v>846</v>
      </c>
      <c r="D49" s="46">
        <v>6.97</v>
      </c>
      <c r="E49" s="46">
        <f t="shared" si="4"/>
        <v>20.91</v>
      </c>
      <c r="F49" s="26"/>
      <c r="H49" s="82">
        <v>6.2</v>
      </c>
      <c r="I49" s="42">
        <f t="shared" si="3"/>
        <v>6.51</v>
      </c>
    </row>
    <row r="50" spans="1:9" s="75" customFormat="1" ht="15" customHeight="1">
      <c r="A50" s="18">
        <v>3</v>
      </c>
      <c r="B50" s="32" t="s">
        <v>784</v>
      </c>
      <c r="C50" s="18" t="s">
        <v>671</v>
      </c>
      <c r="D50" s="46">
        <v>36.67</v>
      </c>
      <c r="E50" s="46">
        <f t="shared" si="4"/>
        <v>110.01</v>
      </c>
      <c r="F50" s="26"/>
      <c r="H50" s="82">
        <v>32.64</v>
      </c>
      <c r="I50" s="42">
        <f t="shared" si="3"/>
        <v>34.272</v>
      </c>
    </row>
    <row r="51" spans="1:9" s="75" customFormat="1" ht="15" customHeight="1">
      <c r="A51" s="18">
        <v>3</v>
      </c>
      <c r="B51" s="32" t="s">
        <v>784</v>
      </c>
      <c r="C51" s="18" t="s">
        <v>76</v>
      </c>
      <c r="D51" s="46">
        <v>33.82</v>
      </c>
      <c r="E51" s="46">
        <f t="shared" si="4"/>
        <v>101.46000000000001</v>
      </c>
      <c r="F51" s="26" t="s">
        <v>588</v>
      </c>
      <c r="H51" s="82">
        <v>30.1</v>
      </c>
      <c r="I51" s="42">
        <f t="shared" si="3"/>
        <v>31.605</v>
      </c>
    </row>
    <row r="52" spans="1:9" s="75" customFormat="1" ht="15" customHeight="1">
      <c r="A52" s="18">
        <v>7</v>
      </c>
      <c r="B52" s="32" t="s">
        <v>776</v>
      </c>
      <c r="C52" s="18" t="s">
        <v>75</v>
      </c>
      <c r="D52" s="46">
        <v>4.61</v>
      </c>
      <c r="E52" s="46">
        <f t="shared" si="4"/>
        <v>32.27</v>
      </c>
      <c r="F52" s="26"/>
      <c r="H52" s="82">
        <v>4.1</v>
      </c>
      <c r="I52" s="42">
        <f t="shared" si="3"/>
        <v>4.305</v>
      </c>
    </row>
    <row r="53" spans="1:9" s="75" customFormat="1" ht="15" customHeight="1">
      <c r="A53" s="18">
        <v>3</v>
      </c>
      <c r="B53" s="32" t="s">
        <v>776</v>
      </c>
      <c r="C53" s="18" t="s">
        <v>847</v>
      </c>
      <c r="D53" s="46">
        <v>117.25</v>
      </c>
      <c r="E53" s="46">
        <f t="shared" si="4"/>
        <v>351.75</v>
      </c>
      <c r="F53" s="26"/>
      <c r="H53" s="82">
        <v>104.36</v>
      </c>
      <c r="I53" s="42">
        <f t="shared" si="3"/>
        <v>109.578</v>
      </c>
    </row>
    <row r="54" spans="1:9" s="75" customFormat="1" ht="15" customHeight="1">
      <c r="A54" s="18">
        <v>3</v>
      </c>
      <c r="B54" s="32" t="s">
        <v>784</v>
      </c>
      <c r="C54" s="18" t="s">
        <v>720</v>
      </c>
      <c r="D54" s="46">
        <v>27.87</v>
      </c>
      <c r="E54" s="46">
        <f t="shared" si="4"/>
        <v>83.61</v>
      </c>
      <c r="F54" s="26"/>
      <c r="H54" s="82">
        <v>24.81</v>
      </c>
      <c r="I54" s="42">
        <f t="shared" si="3"/>
        <v>26.0505</v>
      </c>
    </row>
    <row r="55" spans="1:9" s="75" customFormat="1" ht="15" customHeight="1">
      <c r="A55" s="18">
        <v>1</v>
      </c>
      <c r="B55" s="32" t="s">
        <v>784</v>
      </c>
      <c r="C55" s="18" t="s">
        <v>74</v>
      </c>
      <c r="D55" s="46">
        <v>128.08</v>
      </c>
      <c r="E55" s="46">
        <f t="shared" si="4"/>
        <v>128.08</v>
      </c>
      <c r="F55" s="26"/>
      <c r="H55" s="82">
        <v>114</v>
      </c>
      <c r="I55" s="42">
        <f t="shared" si="3"/>
        <v>119.7</v>
      </c>
    </row>
    <row r="56" spans="1:12" s="75" customFormat="1" ht="28.5" customHeight="1">
      <c r="A56" s="36">
        <v>1</v>
      </c>
      <c r="B56" s="13" t="s">
        <v>784</v>
      </c>
      <c r="C56" s="14" t="s">
        <v>836</v>
      </c>
      <c r="D56" s="46">
        <v>174.09</v>
      </c>
      <c r="E56" s="46">
        <f t="shared" si="4"/>
        <v>174.09</v>
      </c>
      <c r="F56" s="26"/>
      <c r="H56" s="82">
        <v>154.95</v>
      </c>
      <c r="I56" s="42">
        <f t="shared" si="3"/>
        <v>162.6975</v>
      </c>
      <c r="L56" s="79"/>
    </row>
    <row r="57" spans="1:9" s="75" customFormat="1" ht="28.5" customHeight="1">
      <c r="A57" s="36">
        <v>7</v>
      </c>
      <c r="B57" s="13" t="s">
        <v>776</v>
      </c>
      <c r="C57" s="14" t="s">
        <v>527</v>
      </c>
      <c r="D57" s="46">
        <v>37.75</v>
      </c>
      <c r="E57" s="46">
        <f t="shared" si="4"/>
        <v>264.25</v>
      </c>
      <c r="F57" s="26"/>
      <c r="H57" s="82">
        <v>33.6</v>
      </c>
      <c r="I57" s="42">
        <f t="shared" si="3"/>
        <v>35.28</v>
      </c>
    </row>
    <row r="58" spans="1:9" s="75" customFormat="1" ht="15" customHeight="1">
      <c r="A58" s="18">
        <v>1</v>
      </c>
      <c r="B58" s="32" t="s">
        <v>784</v>
      </c>
      <c r="C58" s="18" t="s">
        <v>721</v>
      </c>
      <c r="D58" s="46">
        <v>72.07</v>
      </c>
      <c r="E58" s="46">
        <f t="shared" si="4"/>
        <v>72.07</v>
      </c>
      <c r="F58" s="26" t="s">
        <v>708</v>
      </c>
      <c r="H58" s="82">
        <v>64.15</v>
      </c>
      <c r="I58" s="42">
        <f t="shared" si="3"/>
        <v>67.3575</v>
      </c>
    </row>
    <row r="59" spans="2:6" ht="12.75">
      <c r="B59" s="29"/>
      <c r="C59" s="58" t="s">
        <v>781</v>
      </c>
      <c r="D59" s="26"/>
      <c r="E59" s="26"/>
      <c r="F59" s="26"/>
    </row>
    <row r="60" spans="1:9" ht="15" customHeight="1">
      <c r="A60" s="36">
        <v>1</v>
      </c>
      <c r="B60" s="13" t="s">
        <v>784</v>
      </c>
      <c r="C60" s="20" t="s">
        <v>78</v>
      </c>
      <c r="D60" s="46">
        <v>17.12</v>
      </c>
      <c r="E60" s="46">
        <f t="shared" si="4"/>
        <v>17.12</v>
      </c>
      <c r="F60" s="26"/>
      <c r="H60" s="82">
        <v>15.24</v>
      </c>
      <c r="I60" s="42">
        <f aca="true" t="shared" si="5" ref="I60:I71">H60+H60*0.05</f>
        <v>16.002</v>
      </c>
    </row>
    <row r="61" spans="1:9" ht="15" customHeight="1">
      <c r="A61" s="18">
        <v>3</v>
      </c>
      <c r="B61" s="32" t="s">
        <v>776</v>
      </c>
      <c r="C61" s="18" t="s">
        <v>849</v>
      </c>
      <c r="D61" s="46">
        <v>10.92</v>
      </c>
      <c r="E61" s="46">
        <f t="shared" si="4"/>
        <v>32.76</v>
      </c>
      <c r="F61" s="26"/>
      <c r="H61" s="82">
        <f>2*4.86</f>
        <v>9.72</v>
      </c>
      <c r="I61" s="42">
        <f t="shared" si="5"/>
        <v>10.206000000000001</v>
      </c>
    </row>
    <row r="62" spans="1:9" ht="15" customHeight="1">
      <c r="A62" s="18">
        <v>15</v>
      </c>
      <c r="B62" s="32" t="s">
        <v>776</v>
      </c>
      <c r="C62" s="18" t="s">
        <v>79</v>
      </c>
      <c r="D62" s="46">
        <v>18.21</v>
      </c>
      <c r="E62" s="46">
        <f t="shared" si="4"/>
        <v>273.15000000000003</v>
      </c>
      <c r="F62" s="26"/>
      <c r="H62" s="82">
        <v>16.21</v>
      </c>
      <c r="I62" s="42">
        <f t="shared" si="5"/>
        <v>17.020500000000002</v>
      </c>
    </row>
    <row r="63" spans="1:9" ht="15" customHeight="1">
      <c r="A63" s="36">
        <v>3</v>
      </c>
      <c r="B63" s="13" t="s">
        <v>776</v>
      </c>
      <c r="C63" s="20" t="s">
        <v>42</v>
      </c>
      <c r="D63" s="46">
        <v>0.54</v>
      </c>
      <c r="E63" s="46">
        <f t="shared" si="4"/>
        <v>1.62</v>
      </c>
      <c r="F63" s="26"/>
      <c r="H63" s="83">
        <v>0.48</v>
      </c>
      <c r="I63" s="42">
        <f t="shared" si="5"/>
        <v>0.504</v>
      </c>
    </row>
    <row r="64" spans="1:9" ht="15" customHeight="1">
      <c r="A64" s="74">
        <v>1</v>
      </c>
      <c r="B64" s="13" t="s">
        <v>776</v>
      </c>
      <c r="C64" s="14" t="s">
        <v>666</v>
      </c>
      <c r="D64" s="46">
        <v>27.64</v>
      </c>
      <c r="E64" s="46">
        <f t="shared" si="4"/>
        <v>27.64</v>
      </c>
      <c r="F64" s="26"/>
      <c r="H64" s="82">
        <v>24.6</v>
      </c>
      <c r="I64" s="42">
        <f t="shared" si="5"/>
        <v>25.830000000000002</v>
      </c>
    </row>
    <row r="65" spans="1:9" ht="15" customHeight="1">
      <c r="A65" s="18">
        <v>1</v>
      </c>
      <c r="B65" s="32" t="s">
        <v>784</v>
      </c>
      <c r="C65" s="18" t="s">
        <v>533</v>
      </c>
      <c r="D65" s="46">
        <v>39.27</v>
      </c>
      <c r="E65" s="46">
        <f t="shared" si="4"/>
        <v>39.27</v>
      </c>
      <c r="F65" s="26"/>
      <c r="H65" s="82">
        <v>34.95</v>
      </c>
      <c r="I65" s="42">
        <f t="shared" si="5"/>
        <v>36.697500000000005</v>
      </c>
    </row>
    <row r="66" spans="1:9" ht="28.5" customHeight="1">
      <c r="A66" s="36">
        <v>1</v>
      </c>
      <c r="B66" s="32" t="s">
        <v>784</v>
      </c>
      <c r="C66" s="14" t="s">
        <v>669</v>
      </c>
      <c r="D66" s="46">
        <v>11.73</v>
      </c>
      <c r="E66" s="46">
        <f t="shared" si="4"/>
        <v>11.73</v>
      </c>
      <c r="F66" s="26"/>
      <c r="H66" s="82">
        <v>10.44</v>
      </c>
      <c r="I66" s="42">
        <f t="shared" si="5"/>
        <v>10.962</v>
      </c>
    </row>
    <row r="67" spans="1:9" ht="15" customHeight="1">
      <c r="A67" s="18">
        <v>80</v>
      </c>
      <c r="B67" s="32" t="s">
        <v>784</v>
      </c>
      <c r="C67" s="18" t="s">
        <v>37</v>
      </c>
      <c r="D67" s="46">
        <v>0.67</v>
      </c>
      <c r="E67" s="46">
        <f t="shared" si="4"/>
        <v>53.6</v>
      </c>
      <c r="F67" s="26"/>
      <c r="H67" s="83">
        <v>0.6</v>
      </c>
      <c r="I67" s="42">
        <f t="shared" si="5"/>
        <v>0.63</v>
      </c>
    </row>
    <row r="68" spans="1:9" ht="15" customHeight="1">
      <c r="A68" s="18">
        <v>3</v>
      </c>
      <c r="B68" s="32" t="s">
        <v>784</v>
      </c>
      <c r="C68" s="18" t="s">
        <v>670</v>
      </c>
      <c r="D68" s="46">
        <v>7.25</v>
      </c>
      <c r="E68" s="46">
        <f t="shared" si="4"/>
        <v>21.75</v>
      </c>
      <c r="F68" s="26"/>
      <c r="H68" s="82">
        <v>6.45</v>
      </c>
      <c r="I68" s="42">
        <f t="shared" si="5"/>
        <v>6.7725</v>
      </c>
    </row>
    <row r="69" spans="1:9" ht="15" customHeight="1">
      <c r="A69" s="18">
        <v>80</v>
      </c>
      <c r="B69" s="32" t="s">
        <v>784</v>
      </c>
      <c r="C69" s="18" t="s">
        <v>38</v>
      </c>
      <c r="D69" s="46">
        <v>0.39</v>
      </c>
      <c r="E69" s="46">
        <f t="shared" si="4"/>
        <v>31.200000000000003</v>
      </c>
      <c r="F69" s="26"/>
      <c r="H69" s="83">
        <v>0.35</v>
      </c>
      <c r="I69" s="42">
        <f t="shared" si="5"/>
        <v>0.3675</v>
      </c>
    </row>
    <row r="70" spans="1:9" ht="15" customHeight="1">
      <c r="A70" s="36">
        <v>1</v>
      </c>
      <c r="B70" s="13" t="s">
        <v>784</v>
      </c>
      <c r="C70" s="20" t="s">
        <v>842</v>
      </c>
      <c r="D70" s="46">
        <v>11.24</v>
      </c>
      <c r="E70" s="46">
        <f t="shared" si="4"/>
        <v>11.24</v>
      </c>
      <c r="F70" s="26"/>
      <c r="H70" s="82">
        <v>10</v>
      </c>
      <c r="I70" s="42">
        <f t="shared" si="5"/>
        <v>10.5</v>
      </c>
    </row>
    <row r="71" spans="1:9" ht="15" customHeight="1">
      <c r="A71" s="18">
        <v>1</v>
      </c>
      <c r="B71" s="32" t="s">
        <v>784</v>
      </c>
      <c r="C71" s="20" t="s">
        <v>77</v>
      </c>
      <c r="D71" s="46">
        <v>50.67</v>
      </c>
      <c r="E71" s="46">
        <f t="shared" si="4"/>
        <v>50.67</v>
      </c>
      <c r="F71" s="26"/>
      <c r="H71" s="82">
        <v>45.1</v>
      </c>
      <c r="I71" s="42">
        <f t="shared" si="5"/>
        <v>47.355000000000004</v>
      </c>
    </row>
    <row r="72" spans="1:9" ht="15" customHeight="1">
      <c r="A72" s="1">
        <v>200</v>
      </c>
      <c r="B72" s="25" t="s">
        <v>786</v>
      </c>
      <c r="C72" s="1" t="s">
        <v>606</v>
      </c>
      <c r="D72" s="145">
        <v>5.93</v>
      </c>
      <c r="E72" s="145">
        <v>1186</v>
      </c>
      <c r="F72" s="1"/>
      <c r="H72" s="1"/>
      <c r="I72" s="1"/>
    </row>
    <row r="73" spans="1:9" ht="15" customHeight="1">
      <c r="A73" s="149" t="s">
        <v>716</v>
      </c>
      <c r="B73" s="149"/>
      <c r="C73" s="149"/>
      <c r="D73" s="149"/>
      <c r="E73" s="103">
        <f>SUM(E5:E72)</f>
        <v>4663.15</v>
      </c>
      <c r="F73" s="1"/>
      <c r="H73" s="1"/>
      <c r="I73" s="1"/>
    </row>
  </sheetData>
  <sheetProtection/>
  <mergeCells count="2">
    <mergeCell ref="A73:D73"/>
    <mergeCell ref="A1:E1"/>
  </mergeCells>
  <printOptions horizontalCentered="1"/>
  <pageMargins left="0.1968503937007874" right="0.1968503937007874" top="1.1811023622047245" bottom="0.7874015748031497" header="0.7086614173228347" footer="0.1968503937007874"/>
  <pageSetup firstPageNumber="24" useFirstPageNumber="1" horizontalDpi="600" verticalDpi="600" orientation="portrait" paperSize="9" r:id="rId2"/>
  <headerFooter alignWithMargins="0">
    <oddHeader>&amp;L&amp;G&amp;RPLIEGO DE PRESCRIPCIONES TÉCNICAS-ANEXOS
SUMINISTRO DE PRODUCTOS PARA EL NEGOCIADO DE PARQUES Y JARDINES</oddHeader>
    <oddFooter>&amp;R&amp;P</oddFooter>
  </headerFooter>
  <rowBreaks count="1" manualBreakCount="1">
    <brk id="37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63.8515625" style="1" customWidth="1"/>
    <col min="2" max="2" width="15.57421875" style="25" customWidth="1"/>
    <col min="3" max="16384" width="11.421875" style="1" customWidth="1"/>
  </cols>
  <sheetData>
    <row r="1" ht="15" customHeight="1">
      <c r="A1" s="24" t="s">
        <v>711</v>
      </c>
    </row>
    <row r="2" ht="15" customHeight="1"/>
    <row r="3" ht="15" customHeight="1"/>
    <row r="4" spans="1:2" ht="15" customHeight="1">
      <c r="A4" s="38" t="s">
        <v>768</v>
      </c>
      <c r="B4" s="57">
        <f>'MATERIAL RIEGO'!E449</f>
        <v>34083.88000000003</v>
      </c>
    </row>
    <row r="5" spans="1:2" ht="15" customHeight="1">
      <c r="A5" s="38" t="s">
        <v>769</v>
      </c>
      <c r="B5" s="57">
        <f>'SEGURIDAD Y SALUD'!E67</f>
        <v>7387.52</v>
      </c>
    </row>
    <row r="6" spans="1:2" ht="15" customHeight="1">
      <c r="A6" s="38" t="s">
        <v>770</v>
      </c>
      <c r="B6" s="57">
        <f>'MAQUINARIA Y EQUIPOS'!E32</f>
        <v>26232.979999999996</v>
      </c>
    </row>
    <row r="7" spans="1:2" ht="15" customHeight="1">
      <c r="A7" s="38" t="s">
        <v>771</v>
      </c>
      <c r="B7" s="57">
        <f>'MATERIAL FERRETERÍA'!E251</f>
        <v>6312.625999999996</v>
      </c>
    </row>
    <row r="8" spans="1:2" ht="15" customHeight="1">
      <c r="A8" s="38" t="s">
        <v>772</v>
      </c>
      <c r="B8" s="113">
        <v>21319.84</v>
      </c>
    </row>
    <row r="9" spans="1:2" ht="15" customHeight="1">
      <c r="A9" s="38" t="s">
        <v>596</v>
      </c>
      <c r="B9" s="103">
        <f>'MATERIAL FITOSANITARIO'!E73</f>
        <v>4663.15</v>
      </c>
    </row>
    <row r="10" ht="15" customHeight="1"/>
    <row r="11" spans="1:3" ht="15" customHeight="1">
      <c r="A11" s="104" t="s">
        <v>717</v>
      </c>
      <c r="B11" s="103">
        <f>SUM(B4:B10)</f>
        <v>99999.996</v>
      </c>
      <c r="C11" s="105"/>
    </row>
    <row r="12" ht="15" customHeight="1"/>
    <row r="13" ht="12.75">
      <c r="B13" s="124"/>
    </row>
  </sheetData>
  <sheetProtection/>
  <printOptions/>
  <pageMargins left="0.7874015748031497" right="0.7874015748031497" top="1.1811023622047245" bottom="0.7480314960629921" header="0.7086614173228347" footer="0.1968503937007874"/>
  <pageSetup firstPageNumber="26" useFirstPageNumber="1" horizontalDpi="600" verticalDpi="600" orientation="portrait" paperSize="9" r:id="rId2"/>
  <headerFooter>
    <oddHeader>&amp;L&amp;G&amp;RPLIEGO DE PRESCRIPCIONES TÉCNICAS
SUMINISTRO DE PRODUCTOS PARA EL NEGOCIADO DE PARQUES Y JARDINES</oddHeader>
    <oddFooter>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22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11.421875" style="4" customWidth="1"/>
    <col min="2" max="16384" width="11.421875" style="3" customWidth="1"/>
  </cols>
  <sheetData>
    <row r="3" spans="1:5" ht="12.75">
      <c r="A3" s="2">
        <v>408.5</v>
      </c>
      <c r="B3" s="3">
        <f>A3*B7/A7</f>
        <v>14.265758686921599</v>
      </c>
      <c r="C3" s="3">
        <f>B3*C7/B7</f>
        <v>114.12606949537279</v>
      </c>
      <c r="D3" s="3">
        <f>A3+C3</f>
        <v>522.6260694953728</v>
      </c>
      <c r="E3" s="3">
        <f>D3/50</f>
        <v>10.452521389907456</v>
      </c>
    </row>
    <row r="4" spans="1:5" ht="12.75">
      <c r="A4" s="2">
        <v>818</v>
      </c>
      <c r="B4" s="3">
        <f>A4*B7/A7</f>
        <v>28.5664396717304</v>
      </c>
      <c r="C4" s="3">
        <f>B4*C7/B7</f>
        <v>228.5315173738432</v>
      </c>
      <c r="D4" s="3">
        <f>A4+C4</f>
        <v>1046.5315173738431</v>
      </c>
      <c r="E4" s="3">
        <f>D4/50</f>
        <v>20.930630347476864</v>
      </c>
    </row>
    <row r="5" spans="1:5" ht="12.75">
      <c r="A5" s="2">
        <v>1604.5</v>
      </c>
      <c r="B5" s="3">
        <f>A5*B7/A7</f>
        <v>56.03282696001397</v>
      </c>
      <c r="C5" s="3">
        <f>B5*C7/B7</f>
        <v>448.26261568011176</v>
      </c>
      <c r="D5" s="3">
        <f>A5+C5</f>
        <v>2052.7626156801116</v>
      </c>
      <c r="E5" s="3">
        <f>D5/50</f>
        <v>41.05525231360223</v>
      </c>
    </row>
    <row r="6" spans="1:4" ht="12.75">
      <c r="A6" s="2">
        <v>32.5</v>
      </c>
      <c r="B6" s="3">
        <f>A6*B7/A7</f>
        <v>1.1349746813340318</v>
      </c>
      <c r="C6" s="3">
        <f>B6*C7/B7</f>
        <v>9.079797450672254</v>
      </c>
      <c r="D6" s="3">
        <f>A6+C6</f>
        <v>41.57979745067225</v>
      </c>
    </row>
    <row r="7" spans="1:3" ht="12.75">
      <c r="A7" s="2">
        <f>SUM(A3:A6)</f>
        <v>2863.5</v>
      </c>
      <c r="B7" s="3">
        <v>100</v>
      </c>
      <c r="C7" s="3">
        <v>800</v>
      </c>
    </row>
    <row r="12" spans="2:7" ht="12.75">
      <c r="B12" s="3">
        <v>74.7</v>
      </c>
      <c r="E12" s="3">
        <v>197.89</v>
      </c>
      <c r="G12" s="3">
        <v>247.23</v>
      </c>
    </row>
    <row r="13" spans="2:7" ht="12.75">
      <c r="B13" s="3">
        <v>89.4</v>
      </c>
      <c r="E13" s="3">
        <v>212.64</v>
      </c>
      <c r="G13" s="3">
        <v>262</v>
      </c>
    </row>
    <row r="14" spans="2:7" ht="12.75">
      <c r="B14" s="3">
        <v>104.1</v>
      </c>
      <c r="E14" s="3">
        <f>SUM(E12:E13)</f>
        <v>410.53</v>
      </c>
      <c r="F14" s="3">
        <f>E14/2</f>
        <v>205.265</v>
      </c>
      <c r="G14" s="3">
        <v>276.76</v>
      </c>
    </row>
    <row r="15" spans="2:7" ht="12.75">
      <c r="B15" s="3">
        <v>118.8</v>
      </c>
      <c r="G15" s="3">
        <v>291.36</v>
      </c>
    </row>
    <row r="16" spans="2:7" ht="12.75">
      <c r="B16" s="3">
        <v>133.5</v>
      </c>
      <c r="G16" s="3">
        <v>306.02</v>
      </c>
    </row>
    <row r="17" spans="2:7" ht="12.75">
      <c r="B17" s="3">
        <v>148.2</v>
      </c>
      <c r="G17" s="3">
        <v>320.74</v>
      </c>
    </row>
    <row r="18" spans="2:8" ht="12.75">
      <c r="B18" s="3">
        <f>SUM(B12:B17)</f>
        <v>668.7</v>
      </c>
      <c r="C18" s="3">
        <f>B18/6</f>
        <v>111.45</v>
      </c>
      <c r="G18" s="3">
        <f>SUM(G12:G17)</f>
        <v>1704.11</v>
      </c>
      <c r="H18" s="3">
        <f>G18/6</f>
        <v>284.0183333333333</v>
      </c>
    </row>
    <row r="21" spans="2:3" ht="12.75">
      <c r="B21" s="3">
        <v>155</v>
      </c>
      <c r="C21" s="3">
        <v>9.35</v>
      </c>
    </row>
    <row r="22" spans="2:3" ht="12.75">
      <c r="B22" s="3">
        <v>1000</v>
      </c>
      <c r="C22" s="3">
        <f>B22*C21/B21</f>
        <v>60.32258064516129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jarce</dc:creator>
  <cp:keywords/>
  <dc:description/>
  <cp:lastModifiedBy>sverbet</cp:lastModifiedBy>
  <cp:lastPrinted>2009-12-29T09:27:36Z</cp:lastPrinted>
  <dcterms:created xsi:type="dcterms:W3CDTF">2004-08-24T07:08:01Z</dcterms:created>
  <dcterms:modified xsi:type="dcterms:W3CDTF">2013-01-25T15:08:42Z</dcterms:modified>
  <cp:category/>
  <cp:version/>
  <cp:contentType/>
  <cp:contentStatus/>
</cp:coreProperties>
</file>